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040" tabRatio="714" activeTab="0"/>
  </bookViews>
  <sheets>
    <sheet name="0. Toelichting" sheetId="1" r:id="rId1"/>
    <sheet name="1. Titelblad" sheetId="2" r:id="rId2"/>
    <sheet name="2. Algemeen" sheetId="3" r:id="rId3"/>
    <sheet name="3. Auditgegevens" sheetId="4" r:id="rId4"/>
    <sheet name="4. Auditprogramma en auditplan" sheetId="5" r:id="rId5"/>
    <sheet name="5. Vragenlijst" sheetId="6" r:id="rId6"/>
    <sheet name="6. Resultaat" sheetId="7" r:id="rId7"/>
    <sheet name="7. Analyse" sheetId="8" r:id="rId8"/>
    <sheet name="8. Bevindingen en autorisatie" sheetId="9" r:id="rId9"/>
    <sheet name="9. VCU-coördinator" sheetId="10" r:id="rId10"/>
    <sheet name="Bijlage Eisen aan onderbouwinge" sheetId="11" r:id="rId11"/>
  </sheets>
  <definedNames>
    <definedName name="_xlnm.Print_Area" localSheetId="2">'2. Algemeen'!$A$1:$H$95</definedName>
    <definedName name="_xlnm.Print_Area" localSheetId="5">'5. Vragenlijst'!$A$1:$C$407</definedName>
    <definedName name="_xlnm.Print_Area" localSheetId="6">'6. Resultaat'!$A$1:$K$47</definedName>
    <definedName name="_xlnm.Print_Area" localSheetId="7">'7. Analyse'!$A$1:$G$29</definedName>
    <definedName name="_xlnm.Print_Area" localSheetId="9">'9. VCU-coördinator'!$A$1:$L$20</definedName>
    <definedName name="_xlnm.Print_Titles" localSheetId="6">'6. Resultaat'!$7:$8</definedName>
  </definedNames>
  <calcPr fullCalcOnLoad="1"/>
</workbook>
</file>

<file path=xl/sharedStrings.xml><?xml version="1.0" encoding="utf-8"?>
<sst xmlns="http://schemas.openxmlformats.org/spreadsheetml/2006/main" count="852" uniqueCount="487">
  <si>
    <t xml:space="preserve">Dossiers van uitzendkrachten waarin altijd aanwezig: 
- persoonsgegevens, sociale gegevens, werkvergunningen 
- kopie van een identificatiedocument 
- kopieën van relevante vakopleidingen, vervolgopleidingen, opleidingen risicovolle taken 
- werkervaring 
- kopieën of bewijzen van vereiste geldige certificaten /attesten /diploma’s 
- evaluaties, notities  met betrekking tot uitzending, incidenten, enzovoorts 
- functiegerichte beperkingen 
- taalvaardigheid
en indien van toepassing: 
    -    bewijzen van medische geschiktheid 
    -    kopie van rijbewijs </t>
  </si>
  <si>
    <t>NB: Indien geen afwijking of uitzondering heeft plaatsgevonden, wordt dit positief beantwoord.</t>
  </si>
  <si>
    <t xml:space="preserve">Een afwijking of uitzondering ten aanzien van de gestelde eisen in de aanvraag wordt voorgelegd aan de  inlener voordat de definitieve selectie plaatsvindt, in dat geval worden bijkomende voorzorgsmaatregelen of afspraken vastgelegd op de selectie- of aanvraagdocument(en). De inlener gaat akkoord met de afwijkende selectie. Wanneer er een afwijking is tussen de aanvraag en de selectie wordt hiervan notitie gemaakt door de uitzendorganisatie (datum, naam, functie) </t>
  </si>
  <si>
    <t xml:space="preserve">Vastlegging van afwijking of uitzondering ten opzichte van aanvraag- en selectie-documenten </t>
  </si>
  <si>
    <t>Uitzendkrachten hebben er kennis van genomen of een bewijs van medische 
geschiktheid vereist is</t>
  </si>
  <si>
    <t>Vastgelegd is op welk moment en op welke wijze tijdens de uitzending controles plaatsvinden. Dit is afhankelijk van de uitzending, van de uitzendkracht en van de relatie met de inlener.</t>
  </si>
  <si>
    <t>Instructies geven duidelijk aan wat, wanneer en door wie de controles worden uitgevoerd</t>
  </si>
  <si>
    <t xml:space="preserve">Jaarlijks aantal controlebezoeken: minimaal 10% van het klantenbestand </t>
  </si>
  <si>
    <t xml:space="preserve">Bij afwijkingen of negatieve respons van de evaluatie is aantoonbaar:
 - de bespreking binnen de uitzendorganisatie 
 - aanwijzing van verantwoordelijk persoon voor verdere afhandeling of actie 
 - de follow-up van eventueel te nemen verbeteracties </t>
  </si>
  <si>
    <t>NB: Indien geen afwijking of negatieve respons heeft plaatsgevonden, wordt dit positief beantwoord.</t>
  </si>
  <si>
    <t>Rapportage(s) bij afwijkingen of negatieve respons</t>
  </si>
  <si>
    <t>Beoordeling van medische geschiktheid, indien van toepassing, door een gekwalificeerd medisch deskundige (bedrijfsarts in Nederland en preventieadviseur arbeidsgeneesheer in België)</t>
  </si>
  <si>
    <t>Documenten die aangeven voor welke functies en/of specifieke werklocaties bij de inleners een bepaald medisch geschiktheid onderzoek vereist is</t>
  </si>
  <si>
    <t>Overeenkomst met gekwalificeerd medische deskundige (bedrijfsarts in Nederland en Dienst Preventie en Bescherming in België), waarin opgenomen de medische onderzoeken als specifieke taak</t>
  </si>
  <si>
    <t>N.B.: De overeenkomst is niet nodig als aangetoond kan worden dat het onderzoek door de  inlener wordt georganiseerd.</t>
  </si>
  <si>
    <t>Procedure voor uitvoering van de medische geschiktheidonderzoeken</t>
  </si>
  <si>
    <t>N.B.: Score is positief indien geen medische geschiktheidonderzoeken vereist zijn.</t>
  </si>
  <si>
    <t>Overeenkomst met gekwalificeerd medisch deskundige (bedrijfsarts in Nederland en Dienst Preventie en Bescherming in België)</t>
  </si>
  <si>
    <t>N.B.: in Nederland houdt de rol van de  uitzendorganisatie in dat zij  medewerking verleent aan de door de inlener aan te geven onderzoeken indien deze door de inlener worden uitgevoerd.</t>
  </si>
  <si>
    <t>N.B.: De overeenkomst is niet nodig als aangetoond kan worden dat het periodiek medisch onderzoek door de inlener wordt georganiseerd</t>
  </si>
  <si>
    <t>Documenten</t>
  </si>
  <si>
    <t>Beleidsverklaring</t>
  </si>
  <si>
    <t>1.1</t>
  </si>
  <si>
    <t>Doelstelling:</t>
  </si>
  <si>
    <t>1.2</t>
  </si>
  <si>
    <t>2.1</t>
  </si>
  <si>
    <t>2.2</t>
  </si>
  <si>
    <t>2.3</t>
  </si>
  <si>
    <t>2.4</t>
  </si>
  <si>
    <t>3.1</t>
  </si>
  <si>
    <t>3.2</t>
  </si>
  <si>
    <t>6.1</t>
  </si>
  <si>
    <t>Onderbouwing</t>
  </si>
  <si>
    <t>•</t>
  </si>
  <si>
    <t>Nr</t>
  </si>
  <si>
    <t>Vraag</t>
  </si>
  <si>
    <t>aantal gewerkte uren (2)</t>
  </si>
  <si>
    <t>Gegevens van het bedrijf:</t>
  </si>
  <si>
    <t>Beoordeling interne audits van de nevenvestigingen (indien van toepassing)</t>
  </si>
  <si>
    <t>adres</t>
  </si>
  <si>
    <t>Ongevallen met dodelijke afloop (a)</t>
  </si>
  <si>
    <t>Aantal arbeidsongevallen (3+4)</t>
  </si>
  <si>
    <t>IF-frequentie (b)</t>
  </si>
  <si>
    <t>Dodelijke afloop: overlijden binnen 30 werkdagen en het opgelopen letsel is mede oorzaak van het overlijden</t>
  </si>
  <si>
    <t>(a)</t>
  </si>
  <si>
    <t>(b)</t>
  </si>
  <si>
    <t>IF (Frequentie)</t>
  </si>
  <si>
    <t>aantal ongevallen met verzuim/werkverlet (3+4) x 1.000.000</t>
  </si>
  <si>
    <t xml:space="preserve">Beoordeling op basis van: </t>
  </si>
  <si>
    <t>Must</t>
  </si>
  <si>
    <t>Organisatorische eenheid</t>
  </si>
  <si>
    <t>Handtekening</t>
  </si>
  <si>
    <t>Volledig</t>
  </si>
  <si>
    <t>Onvolledig</t>
  </si>
  <si>
    <t>Volledig zie opm.</t>
  </si>
  <si>
    <t>Opm</t>
  </si>
  <si>
    <t>Lijst</t>
  </si>
  <si>
    <t>Aanvullend</t>
  </si>
  <si>
    <t>volledig</t>
  </si>
  <si>
    <t>vragen</t>
  </si>
  <si>
    <t>Opmerking bij vraag</t>
  </si>
  <si>
    <t>minimumeisen</t>
  </si>
  <si>
    <t>vraag</t>
  </si>
  <si>
    <t>Beoordeling</t>
  </si>
  <si>
    <t>akkoord</t>
  </si>
  <si>
    <t>Totaal  /</t>
  </si>
  <si>
    <t>Volledigheid</t>
  </si>
  <si>
    <t>min eis</t>
  </si>
  <si>
    <t>doc</t>
  </si>
  <si>
    <t>Niet akkoord bij volledig</t>
  </si>
  <si>
    <t>Mustvragen</t>
  </si>
  <si>
    <t>Aanvullende vragen</t>
  </si>
  <si>
    <t>Volledig zie</t>
  </si>
  <si>
    <t>Opm.</t>
  </si>
  <si>
    <t>Alle vragen</t>
  </si>
  <si>
    <t>Niet akkoord bij volledig zie opm</t>
  </si>
  <si>
    <t>Niet akkoord volledig zie opm</t>
  </si>
  <si>
    <t>1 = volledig</t>
  </si>
  <si>
    <t>1 = aantal niet akkoord</t>
  </si>
  <si>
    <t>Ongevallen met verzuim/werkverlet</t>
  </si>
  <si>
    <t>Audit betreft:</t>
  </si>
  <si>
    <t>/CK</t>
  </si>
  <si>
    <t>-</t>
  </si>
  <si>
    <t>Analyse aantal onderbouwingen, minimumeisen en documenten</t>
  </si>
  <si>
    <t>Onderbouwingen</t>
  </si>
  <si>
    <t>Onderbouwingen voor doelstellingen</t>
  </si>
  <si>
    <t>Gescoord</t>
  </si>
  <si>
    <t>Max aantal</t>
  </si>
  <si>
    <t>Must vragen</t>
  </si>
  <si>
    <t>Minimumeisen en documenten 'niet akkoord' voor wel scorende vragen</t>
  </si>
  <si>
    <t>Aantal documenten niet akkoord</t>
  </si>
  <si>
    <t>Consequentie</t>
  </si>
  <si>
    <t>Score vragen</t>
  </si>
  <si>
    <t>voorgedragen kunnen worden voor certificatie</t>
  </si>
  <si>
    <t xml:space="preserve">Op basis van het aantal ingevulde onderbouwingen zou het bedrijf </t>
  </si>
  <si>
    <t>naam contactpersoon</t>
  </si>
  <si>
    <t>• e-mail adres contactpersoon</t>
  </si>
  <si>
    <t>naam</t>
  </si>
  <si>
    <t>Ongevallenstatistiek</t>
  </si>
  <si>
    <t>Laatste jaar waarvan gegevens bekend zijn:</t>
  </si>
  <si>
    <t>Gegevens CI</t>
  </si>
  <si>
    <t>Relevante wijzigingen organisatie</t>
  </si>
  <si>
    <t>Eindconclusie auditor</t>
  </si>
  <si>
    <t>Relevante wijzigingen documentatie</t>
  </si>
  <si>
    <t>Eindconclusie coördinator</t>
  </si>
  <si>
    <t>Datum</t>
  </si>
  <si>
    <t>Initiële audit</t>
  </si>
  <si>
    <t>Herhalingsaudit</t>
  </si>
  <si>
    <t>Medewerkers</t>
  </si>
  <si>
    <t>Plaats</t>
  </si>
  <si>
    <t>Volledig zie N.B.</t>
  </si>
  <si>
    <t>NB</t>
  </si>
  <si>
    <t>CK</t>
  </si>
  <si>
    <t xml:space="preserve">Op basis van het aantal gescoorde mustvragen zou het bedrijf </t>
  </si>
  <si>
    <t xml:space="preserve">Totaal aantal medewerkers   </t>
  </si>
  <si>
    <t>Gegevens hoofd- en nevenvestigingen:</t>
  </si>
  <si>
    <t>Naam hoofdvestiging</t>
  </si>
  <si>
    <t>Aantal mede-werkers*</t>
  </si>
  <si>
    <t>Naam nevenvestiging(en)</t>
  </si>
  <si>
    <t>Werkelijk bestede audittijd</t>
  </si>
  <si>
    <t>Totaal aantal bezocht</t>
  </si>
  <si>
    <t>Documentenonderzoek</t>
  </si>
  <si>
    <t>Vervolgonderzoek op locatie</t>
  </si>
  <si>
    <t>VCU</t>
  </si>
  <si>
    <t>Beleidsverklaring: bepaling gelijkwaardige activiteiten</t>
  </si>
  <si>
    <t>Rapporten van interne audits</t>
  </si>
  <si>
    <t xml:space="preserve">In de hoofdvestiging en alle betrokken nevenvestigingen is het VG-beheersysteem minstens drie maanden geïmplementeerd </t>
  </si>
  <si>
    <t>In elke VCU nevenvestiging is er minstens één leidinggevende/intercedent werkzaam en is er minstens één uitzendkracht volgens het betreffende  systeem uitgezonden</t>
  </si>
  <si>
    <t xml:space="preserve">Is de uitzendorganisatie geregistreerd/erkend? </t>
  </si>
  <si>
    <t xml:space="preserve">Enkel bonafide uitzendorganisaties kunnen een VCU-certificaat behalen. </t>
  </si>
  <si>
    <t xml:space="preserve">Voert de uitzendorganisatie een actief VG-beleid? </t>
  </si>
  <si>
    <t xml:space="preserve">De beleidsverklaring schenkt in ieder geval aandacht aan: 
- voorkomen van persoonlijk letsel 
- de zorg voor veiligheid en gezondheid 
-  zorgzame plaatsing van uitzendkrachten met duidelijke afspraken met de inlener om de veiligheids-
   regels te respecteren 
- streven naar continue verbetering op gebied van VG </t>
  </si>
  <si>
    <t>Driejaarlijkse evaluatie van de beleidsverklaring en indien nodig actualisering</t>
  </si>
  <si>
    <t xml:space="preserve">De jaarlijks te realiseren VG-doelstellingen zijn vastgesteld </t>
  </si>
  <si>
    <t xml:space="preserve">Een VG-actieplan (actiepunten,verantwoordelijken en tijdsplanning) geeft aan op welke wijze de VG-doelstellingen zullen worden bereikt </t>
  </si>
  <si>
    <t>De beleidsverklaring en het actieplan zijn gecommuniceerd aan de medewerkers (leidinggevenden en intercedenten) bij de hoofdvestiging en alle betrokken nevenvestigingen</t>
  </si>
  <si>
    <t>Het actieplan wordt regelmatig (minstens één maal per jaar) getoetst en indien nodig bijgestuurd</t>
  </si>
  <si>
    <t xml:space="preserve">De jaarlijks te realiseren VG-doelstellingen </t>
  </si>
  <si>
    <t xml:space="preserve">De beleidsverklaring is gedateerd en ondertekend door ten minste de persoon met de hoogste functie in de organisatie </t>
  </si>
  <si>
    <t xml:space="preserve">Is er een Veiligheid en Gezondheid functionaris aangesteld binnen de uitzendorganisatie? </t>
  </si>
  <si>
    <t xml:space="preserve">De VG-functionaris heeft rechtstreekse toegang tot de top van de operationele uitzendorganisatie </t>
  </si>
  <si>
    <t>De VG-functionaris is bekend bij, betrokken met en bereikbaar voor de intercedenten en leidinggevenden</t>
  </si>
  <si>
    <t>De VG-functionaris moet binnen de uitzendorganisatie aangesteld zijn</t>
  </si>
  <si>
    <t xml:space="preserve">Functieomschrijving VG-functionaris </t>
  </si>
  <si>
    <t>Organogram</t>
  </si>
  <si>
    <t xml:space="preserve">Bestaat er een VG-structuur in de uitzendorganisatie? </t>
  </si>
  <si>
    <t xml:space="preserve">Geborgd moet zijn dat taken, verantwoordelijkheden en bevoegdheden worden uitgeoefend </t>
  </si>
  <si>
    <t xml:space="preserve">Functieomschrijvingen van alle leidinggevenden en intercedenten verschaffen helderheid over taken, verantwoordelijkheden en bevoegdheden met betrekking tot de VG-aspecten bij uitzending </t>
  </si>
  <si>
    <t xml:space="preserve">Procedure van borging </t>
  </si>
  <si>
    <t xml:space="preserve">Functieomschrijvingen (intercedent, leidinggevenden) </t>
  </si>
  <si>
    <t xml:space="preserve">Hebben alle intercedenten en leidinggevenden een formele veiligheids- en gezondheidsopleiding gevolgd? </t>
  </si>
  <si>
    <t xml:space="preserve">Intercedenten en leidinggevenden beschikken over voldoende VG-kennis. </t>
  </si>
  <si>
    <t xml:space="preserve">Diploma’s, attesten of certificaten zijn niet ouder dan 10 jaar </t>
  </si>
  <si>
    <t xml:space="preserve">Overzicht van leidinggevenden en intercedenten binnen VCU organisatie </t>
  </si>
  <si>
    <t>2.5</t>
  </si>
  <si>
    <t>Medewerkers hebben door middel van interne documentatie kennis van VG-aspecten die gerespecteerd dienen te worden om uitzendkrachten veilig tewerk te kunnen stellen.</t>
  </si>
  <si>
    <t xml:space="preserve">Er bestaat een programma voor de introductie en inwerking van nieuwe medewerkers  </t>
  </si>
  <si>
    <t xml:space="preserve">Er is een registratie van deelname aan voorlichtingsprogramma’s of onderdelen hiervan </t>
  </si>
  <si>
    <t xml:space="preserve">Indien noodzakelijk is er een periodieke actualisatie van documentatie en bijscholing van de al in dienst zijnde medewerkers </t>
  </si>
  <si>
    <t xml:space="preserve">Voorlichtings- of introductieprogramma </t>
  </si>
  <si>
    <t xml:space="preserve">Registratie van deelname aan voorlichting of bijscholing </t>
  </si>
  <si>
    <t>2.6</t>
  </si>
  <si>
    <t xml:space="preserve">Bevorderen van de motivatie en aandacht binnen de uitzendorganisatie  voor alle VG-aspecten van werkzaamheden die uitgevoerd worden door  uitzendkrachten. </t>
  </si>
  <si>
    <t xml:space="preserve">Overleg wordt minimaal 4 maal per jaar gehouden </t>
  </si>
  <si>
    <t>Overleg wordt gehouden onder leiding van de persoon met de hoogste functie binnen de organisatorische eenheid (VCU afdeling)</t>
  </si>
  <si>
    <t xml:space="preserve">Actieve betrokkenheid van de VG-functionaris </t>
  </si>
  <si>
    <t xml:space="preserve">Belangrijke conclusies en afspraken worden vastgelegd en gecommuniceerd aan de medewerkers </t>
  </si>
  <si>
    <t xml:space="preserve">Communicatie aan medewerkers </t>
  </si>
  <si>
    <t xml:space="preserve">Agenda’s en verslagen van gehouden VG-overleg </t>
  </si>
  <si>
    <t xml:space="preserve">Is er binnen de uitzendorganisatie overleg over de VG-aspecten van uitzendkrachten?  </t>
  </si>
  <si>
    <t>Uitzendorganisaties moeten aantoonbaar beschikken over de nodige informatie om te kunnen garanderen dat uitzendkrachten over de specifieke kennis en kunde beschikken die zij nodig hebben voor de uitvoering van werkzaamheden op de werklocatie.</t>
  </si>
  <si>
    <t xml:space="preserve">Overzicht van alle uitgezonden uitzendkrachten per organisatorische eenheid, die het afgelopen jaar of de laatste 12- maanden sinds de invoering van het VCU- systeem in dienst zijn (geweest) </t>
  </si>
  <si>
    <t xml:space="preserve">Borgen dat dossiers volledig en actueel zijn </t>
  </si>
  <si>
    <t xml:space="preserve">Overzicht van alle uitzendkrachten die onder VCU- certificatie vallen gedurende het afgelopen jaar </t>
  </si>
  <si>
    <t xml:space="preserve">Dossiers van uitzendkrachten </t>
  </si>
  <si>
    <t>Procedure voor borging</t>
  </si>
  <si>
    <t xml:space="preserve">Bestaat er een adequate procedure voor het correct beheren en invullen van het veiligheidspaspoort, indien een veiligheidspaspoort wordt gehanteerd?                           </t>
  </si>
  <si>
    <t>Uitzendkrachten kunnen middels het veiligheidspaspoort op praktische wijze aantonen over welke kwalificaties zij beschikken, op voorwaarde dat het paspoort correct wordt beheerd en ingevuld.</t>
  </si>
  <si>
    <t>Procedure voor het registreren van opleidingen/instructies/bevoegdheden en vereiste medische geschiktheidsverklaringen in het veiligheidspaspoort</t>
  </si>
  <si>
    <t>Tegenover iedere vermelding/aantekening van opleidingen, medische geschiktheid, bevoegdheid, inentingen, … moet een bewijsstuk  in het personeelsdossier opgenomen zijn</t>
  </si>
  <si>
    <t>Vastlegging verantwoordelijke persoon voor het invullen van het veiligheidspaspoort</t>
  </si>
  <si>
    <t xml:space="preserve">Registratie van uitgereikte  veiligheidspaspoorten met vermelding van houder, nummer en datum van uitgifte </t>
  </si>
  <si>
    <t xml:space="preserve">Register van uitgereikte veiligheidspaspoorten </t>
  </si>
  <si>
    <t>4.1</t>
  </si>
  <si>
    <t xml:space="preserve">Worden bij de aanvraag door de inlener naar uitzendkrachten de noodzakelijke aandachtspunten vastgelegd? </t>
  </si>
  <si>
    <t xml:space="preserve">Bij de vraag naar uitzendkrachten worden door de inlener over de uit te  voeren werkzaamheden de specifieke VG-risico’s, de getroffen beheersmaatregelen, de vereiste persoonlijke beschermingsmiddelen, opleiding en ervaring aangegeven. De uitzendorganisatie gaat na of de bezorgde informatie ter beschikking is gesteld. </t>
  </si>
  <si>
    <t xml:space="preserve">Door de inlener is duidelijk aangegeven: 
- functienaam 
- plaats, afdeling en werkomgeving 
- uit te voeren werkzaamheden en taken 
- risicovolle taken en beheersmaatregelen van de taak en werkplek 
- vereiste medische geschiktheid </t>
  </si>
  <si>
    <t xml:space="preserve">De toegepaste Persoonlijke beschermingsmiddelen (PBM’s), gebaseerd op de risico’s bij het uitzendwerk, zijn bij de aanvraag duidelijk aangeven: 
- aanwezige risico’s (gevaarlijke stoffen, machines, situaties, processen) 
- welke PBM worden toegepast om deze risico’s te beheersen 
- wie de PBM verzorgt (uitzendorganisatie of inlener) 
- wie de gebruiksinstructie PBM geeft (uitzendorganisatie of inlener) </t>
  </si>
  <si>
    <t>Instructies betreffende de aanvraag</t>
  </si>
  <si>
    <t xml:space="preserve">Voorbeelden van recente  aanvragen  </t>
  </si>
  <si>
    <t>4.2</t>
  </si>
  <si>
    <t xml:space="preserve">Komen bij de selectie van uitzendkrachten de vereiste aandachtspunten uit de aanvraag aan bod ? </t>
  </si>
  <si>
    <t xml:space="preserve">Uitzendkrachten kunnen selecteren die voldoen aan de eisen vastgelegd door de inlener. </t>
  </si>
  <si>
    <t xml:space="preserve">Overzicht van beschikbare uitzendkrachten </t>
  </si>
  <si>
    <t>Selectieprocedure van uitzendkracht(en) die voldoen aan de in vraag 4.1. gestelde eisen</t>
  </si>
  <si>
    <t xml:space="preserve">Selectieprocedure van uitzendkrachten </t>
  </si>
  <si>
    <t xml:space="preserve">Voorbeelden van recente toegepaste selectieprocedure(s) </t>
  </si>
  <si>
    <t>4.3</t>
  </si>
  <si>
    <t xml:space="preserve">Is de uitzendkracht op de hoogte van de specifieke functieeisen, Veiligheids- en Gezondheidrisico’s en de van toepassing zijnde Veiligheid, Gezondheid- en Milieuregels van de inlener of sector/branche waar hij tewerkgesteld wordt? </t>
  </si>
  <si>
    <t xml:space="preserve">Uitzendkrachten hebben kennis van de specifieke VG-risico’s en de VGM-regels en -voorschriften die van toepassing zijn op de locatie waar zij tewerkgesteld worden. </t>
  </si>
  <si>
    <t xml:space="preserve">Uitzendkrachten zijn op de hoogte gesteld van de bij de inlener voorgeschreven persoonlijke beschermingsmiddelen en worden geïnstrueerd over het juiste gebruik hiervan </t>
  </si>
  <si>
    <t xml:space="preserve">Uitzendkrachten hebben kennis genomen van de sector-/branchespecifieke VGM-regels en -voorschriften </t>
  </si>
  <si>
    <t xml:space="preserve">Uitzendkrachten hebben kennis genomen van de meldingsprocedure bij ongevallen met verzuim/werkverlet </t>
  </si>
  <si>
    <t xml:space="preserve">Voorbeelden van actuele bedrijfs- of sectorspecifieke VG-informatie </t>
  </si>
  <si>
    <t xml:space="preserve">Voorlichtingsprogramma aan uitzendkrachten </t>
  </si>
  <si>
    <t>Registratie van ontvangen informatie en voorlichting aan uitzendkrachten</t>
  </si>
  <si>
    <t>4.4</t>
  </si>
  <si>
    <t xml:space="preserve">Bestaat er tijdens de uitzending een controle op de gemaakte afspraken met de inlener? 
</t>
  </si>
  <si>
    <t xml:space="preserve">Controle of de geplaatste uitzendkrachten de afgesproken werkzaamheden uitvoeren, de juiste persoonlijke beschermingsmiddelen dragen, op de hoogte zijn gebracht van de geldende VG-regels en medisch geschikt zijn om de werkzaamheden uit te voeren </t>
  </si>
  <si>
    <t xml:space="preserve">Resultaten van de controles worden vastgelegd </t>
  </si>
  <si>
    <t>Opvolging van eventueel te nemen verbeteracties</t>
  </si>
  <si>
    <t xml:space="preserve">Instructie(s) controles bij inlener tijdens uitzending </t>
  </si>
  <si>
    <t xml:space="preserve">Uitgevoerde controles (bezoeken en schriftelijk of telefonisch contact) </t>
  </si>
  <si>
    <t>4.5</t>
  </si>
  <si>
    <t xml:space="preserve">Vindt tijdens of na afloop van de uitzending steekproefsgewijs een evaluatie plaats met de inleners en met de uitzendkrachten? </t>
  </si>
  <si>
    <t xml:space="preserve">Instructies: wanneer, door wie en op welke wijze evaluaties plaatsvinden </t>
  </si>
  <si>
    <t xml:space="preserve">Omschrijving steekproef, door uitzendorganisatie te bepalen </t>
  </si>
  <si>
    <t>Evaluatiedocumenten</t>
  </si>
  <si>
    <t>5.1</t>
  </si>
  <si>
    <t xml:space="preserve">Heeft de uitzendorganisatie een procedure voor melding en registratie van ongevallen met verzuim/werkverlet van de uitzendkracht? </t>
  </si>
  <si>
    <t xml:space="preserve">Inzicht hebben  in  ongevallen met verzuim/werkverlet van uitzendkrachten </t>
  </si>
  <si>
    <t xml:space="preserve">Procedure voor melding en registratie </t>
  </si>
  <si>
    <t xml:space="preserve">Communicatie van de procedure naar uitzendkrachten </t>
  </si>
  <si>
    <t xml:space="preserve">Correcte en volledige invulling van ongevallenformulier </t>
  </si>
  <si>
    <t>Registratie van alle ongevallen met vermelding van de verzuimduur/werkverletduur.</t>
  </si>
  <si>
    <t xml:space="preserve">Jaarlijks opstellen van de ongevallenstatistieken (laatste 3 jaar) </t>
  </si>
  <si>
    <t xml:space="preserve">Ongevallenstatistieken van de laatste kwartalen van het jaar van de audit tot de dag van de audit </t>
  </si>
  <si>
    <t xml:space="preserve">Procedure melding en registratie van ongevallen met verzuim/werkverlet </t>
  </si>
  <si>
    <t xml:space="preserve">Ongevallenformulier </t>
  </si>
  <si>
    <t xml:space="preserve">Actueel register van ongevallen met verzuim/werkverlet </t>
  </si>
  <si>
    <t>Ongevallenstatistiek afgelopen 3 jaar en laatste kwartalen</t>
  </si>
  <si>
    <t>5.2</t>
  </si>
  <si>
    <t xml:space="preserve">Wordt er lering getrokken uit de gemelde ongevallen met verzuim/werkverlet? </t>
  </si>
  <si>
    <t>Lering trekken uit ongevallen met het doel het optimaliseren van de aanvraag, selectie en plaatsing met het oog op het verbeteren van de veiligheid en gezondheid van de uitzendkracht op de werkplek</t>
  </si>
  <si>
    <t xml:space="preserve">Bespreken van rapporten binnen de uitzendorganisatie en vastleggen van eigen conclusies, die betrekking hebben op de VG-aspecten bij de aanvraag, selectie en plaatsing van uitzendkrachten </t>
  </si>
  <si>
    <t xml:space="preserve">Registratie van meldingen van ongevallen met verzuim/werkverlet en uitgevoerde onderzoeksrapporten </t>
  </si>
  <si>
    <t>Interne verslagen en mogelijke actiepunten naar aanleiding van besproken rapporten</t>
  </si>
  <si>
    <t>Inzet van uitzendkrachten, die medisch geschikt zijn voor de uitoefening van hun functie of taak  bij tewerkstelling op specifieke werkplekken.</t>
  </si>
  <si>
    <t>6.2</t>
  </si>
  <si>
    <t>Het VG-beheersysteem, dat van toepassing is, dient gelijkwaardig toegepast en beoordeeld te worden in de hoofdvestiging en in alle betrokken nevenvestigingen.</t>
  </si>
  <si>
    <t xml:space="preserve">Inhoud van de voorlichting is afgestemd op de eigen organisatie en uitzendfuncties </t>
  </si>
  <si>
    <t>N.B.: score is positief indien  de uitzendorganisatie geen veiligheidspaspoorten hanteert</t>
  </si>
  <si>
    <t>Uitzendkrachten worden door de uitzendorganisatie geïnformeerd over de uitzending, de risico’s en beheersmaatregelen van de functie waarin zij worden geplaatst</t>
  </si>
  <si>
    <t xml:space="preserve">Optimaliseren van de aanvraag, selectie en plaatsing met het oog op het verbeteren van de veiligheid en gezondheid van de uitzendkracht op de werkplek. </t>
  </si>
  <si>
    <t>VCU-Auditor</t>
  </si>
  <si>
    <t>N.B.: indien er geen ongevallen met verzuim/werkverlet plaats hebben gehad, wordt deze vraag positief beantwoord</t>
  </si>
  <si>
    <t xml:space="preserve">Wordt bij de inschrijving van de uitzendkracht een dossier aangelegd? </t>
  </si>
  <si>
    <t xml:space="preserve">Bestaat er voor eigen medewerkers een bedrijfseigen voorlichting over de VG-aspecten die van belang zijn bij de uitzending? </t>
  </si>
  <si>
    <t>Wordt het VG-beheersysteem in de hoofdvestiging en in alle bij de VCU certificatie betrokken nevenvestigingen toegepast en intern beoordeeld door de hoofdvestiging?</t>
  </si>
  <si>
    <t>naam van de uitzendorganisatie</t>
  </si>
  <si>
    <t>naam van de organisatorische eenheid die gecertificeerd is (indien afwijkend van naam van de uitzendorganisatie)</t>
  </si>
  <si>
    <t>naam VG-functionaris van de uitzendorganisatie (of organisatorische eenheid)</t>
  </si>
  <si>
    <t xml:space="preserve">VG-actieplan </t>
  </si>
  <si>
    <t xml:space="preserve">De coördinatie van de VG-aspecten van uitzendkrachten en het waarborgen van de inbreng van expertise daarbij. </t>
  </si>
  <si>
    <t>De uitzendorganisatie voert een actief VG-beleid met betrekking tot de veiligheid en gezondheid van uitzendkrachten op de werkvloer.</t>
  </si>
  <si>
    <t xml:space="preserve">Het verkrijgen van een optimale uitvoering van het VG-beleid door aan  alle betrokkenen duidelijk te maken welke VG-taken, verantwoordelijkheden en bevoegdheden zij hebben en wat er van hen verwacht 
wordt </t>
  </si>
  <si>
    <t>Persoonlijke dossiers van uitzendkrachten die toegankelijk zijn voor de intercedent(en)</t>
  </si>
  <si>
    <t>Instructie over evaluatie met inleners en met uitzendkrachten</t>
  </si>
  <si>
    <t>aantal intercedenten</t>
  </si>
  <si>
    <t>aantal leidinggevenden</t>
  </si>
  <si>
    <t>aantal administratieve medewerkers</t>
  </si>
  <si>
    <t>** betreft, per vestiging, het gemiddeld aantal tegelijk onder contract zijnde uitzendkrachten</t>
  </si>
  <si>
    <t>Aantal uitgezonden uitzendkrachten</t>
  </si>
  <si>
    <t>Aantal gewerkte uren door betrokken uitzendkrachten</t>
  </si>
  <si>
    <t>Organisatiestructuur geeft de verschillende leidinggevende niveaus weer</t>
  </si>
  <si>
    <r>
      <t>De aanvraag geeft met betrekking tot vereiste opleiding &amp; ervaring 
duidelijk aan: 
- vakopleiding / opleidingsniveau 
- ervaring 
- taalvaardigheid 
- het in bezit zijn van een geldig certificaat/attest/diploma Basisveilig heid VCA</t>
    </r>
    <r>
      <rPr>
        <vertAlign val="superscript"/>
        <sz val="8"/>
        <rFont val="Arial"/>
        <family val="2"/>
      </rPr>
      <t>5</t>
    </r>
    <r>
      <rPr>
        <sz val="8"/>
        <rFont val="Arial"/>
        <family val="2"/>
      </rPr>
      <t xml:space="preserve">, tenzij in de aanvraag 
   vermeld en door de inlener gemotiveerd dat Basisveiligheid VCA niet verplicht is 
- eisen in verband met risicovolle taken 
- andere relevante gevolgde opleidingen </t>
    </r>
  </si>
  <si>
    <t>Scope</t>
  </si>
  <si>
    <t xml:space="preserve">De hoofdvestiging en alle betrokken nevenvestigingen zijn onderworpen  aan jaarlijkse interne audits, het gehele systeem bestrijkend </t>
  </si>
  <si>
    <t>Uitzendkrachten hebben kennis genomen van de mogelijkheid om op eigen initiatief een gekwalificeerd medisch deskundige bedrijfsarts (NL) of preventieadviseur arbeidsgeneesheer (B) te raadplegen voor arbeidsgerelateerde gezondheidsklachten</t>
  </si>
  <si>
    <t xml:space="preserve">Is er overleg met de inlener over medische geschiktheid van uitzendkrachten bij
 hun tewerkstelling? </t>
  </si>
  <si>
    <t xml:space="preserve">Overleg met de inlener, voorafgaande aan de tewerkstelling, over de vereiste medische geschiktheid van de uitzendkrachten </t>
  </si>
  <si>
    <t>Borging registratie van medische geschiktheid van de uitzendkrachten</t>
  </si>
  <si>
    <t>Document van overleg met de inlener over de vereiste medische geschiktheid van de uitzendkrachten</t>
  </si>
  <si>
    <t>Registratie van medische geschiktheid van de uitzendkrachten</t>
  </si>
  <si>
    <t xml:space="preserve">Ligt voor wat betreft blootstellingsrisico’s vast voor welke functies uitzendkrachten  tijdens de tewerkstelling periodiek een medisch onderzoek aangeboden moet worden of vereist is? </t>
  </si>
  <si>
    <t>Het voorkomen van aantasting van de gezondheid van uitzendkrachten bij functie-
uitoefening ten gevolge van blootstelling.</t>
  </si>
  <si>
    <t>Borging van de registratie van de periodieke medische onderzoeken</t>
  </si>
  <si>
    <t>Informatie naar uitzendkrachten over de periodieke medische onderzoeken</t>
  </si>
  <si>
    <t>Overleg met de inlener over de periodiek aan te bieden medische onderzoeken van de uitzendkrachten</t>
  </si>
  <si>
    <t>Registratie van medische onderzoeken van de uitzendkrachten</t>
  </si>
  <si>
    <t xml:space="preserve">Procedure voor uitvoering van de periodieke medische onderzoeken  </t>
  </si>
  <si>
    <t xml:space="preserve">Informatie aan uitzendkrachten over periodieke medische onderzoeken </t>
  </si>
  <si>
    <t xml:space="preserve">NB: Score is positief indien geen periodieke medische onderzoeken vereist zijn of moeten worden aangeboden </t>
  </si>
  <si>
    <t>Documenten die aangeven voor welke functies en/of specifieke werklocaties bij de inleners een bepaald periodiek medisch onderzoek vereist is of moet worden aangeboden</t>
  </si>
  <si>
    <t xml:space="preserve">Bekend is voor welke functies en/of specifieke werklocaties bij de inleners (op basis van een veiligheid en gezondheid risico-inventarisatie en -evaluatie) eisen gekoppeld zijn met betrekking tot medische geschiktheid van de uitzendkrachten </t>
  </si>
  <si>
    <t>NB.: In Nederland houdt  de rol van de  uitzendorganisatie in dat zij medewerking verleent aan de door de inlener aan te geven onderzoeken indien deze door de inlener worden uitgevoerd.</t>
  </si>
  <si>
    <t>Bekend is voor welke functies en/of specifieke werklocaties bij de inlener (op basis van een veiligheid en gezondheid risico-inventarisatie en -evaluatie) periodiek een medisch onderzoek aan de uitzendkrachten moet aangeboden worden of vereist is</t>
  </si>
  <si>
    <t>Betrokkenheid van en advisering door een gekwalificeerde medisch deskundige (bedrijfsarts in Nederland en preventieadviseur arbeidsgeneesheer in België) bij vaststelling gevolgen van blootstelling</t>
  </si>
  <si>
    <t xml:space="preserve">Taken, bevoegdheden en verantwoordelijkheden van de VG-functionaris zijn aangegeven in een functieomschrijving </t>
  </si>
  <si>
    <t>Advies van de preventieadviseur arbeidsgeneesheer van de inlener op de werkpostfiche (België)</t>
  </si>
  <si>
    <t>De uitzendorganisatie levert in alle (neven)vestigingen een gelijkwaardige activiteit en dit is vastgelegd in het beleid</t>
  </si>
  <si>
    <t xml:space="preserve">De VG-functionaris(sen) is (zijn), met naam, opgenomen in het organogram van de uitzendorganisatie </t>
  </si>
  <si>
    <r>
      <t>VG-functionaris: diploma’s, attesten VIL-VCU of VOL-VCA</t>
    </r>
    <r>
      <rPr>
        <vertAlign val="superscript"/>
        <sz val="8"/>
        <rFont val="Arial"/>
        <family val="2"/>
      </rPr>
      <t>1</t>
    </r>
    <r>
      <rPr>
        <sz val="8"/>
        <rFont val="Arial"/>
        <family val="2"/>
      </rPr>
      <t xml:space="preserve"> </t>
    </r>
  </si>
  <si>
    <r>
      <t>Diploma’s, attesten MVK/(Hobéon SKO toegelaten) of Niveau II</t>
    </r>
    <r>
      <rPr>
        <vertAlign val="superscript"/>
        <sz val="8"/>
        <rFont val="Arial"/>
        <family val="2"/>
      </rPr>
      <t>2</t>
    </r>
    <r>
      <rPr>
        <sz val="8"/>
        <rFont val="Arial"/>
        <family val="2"/>
      </rPr>
      <t xml:space="preserve">  </t>
    </r>
  </si>
  <si>
    <r>
      <rPr>
        <vertAlign val="superscript"/>
        <sz val="8"/>
        <rFont val="Arial"/>
        <family val="2"/>
      </rPr>
      <t>1</t>
    </r>
    <r>
      <rPr>
        <sz val="8"/>
        <rFont val="Arial"/>
        <family val="2"/>
      </rPr>
      <t xml:space="preserve"> Indien het diploma, attest, certificaat VOL-VCA ouder is dan 01-01-2004 is dit gelijkgesteld met VIL-VCU</t>
    </r>
  </si>
  <si>
    <r>
      <rPr>
        <vertAlign val="superscript"/>
        <sz val="8"/>
        <rFont val="Arial"/>
        <family val="2"/>
      </rPr>
      <t>2</t>
    </r>
    <r>
      <rPr>
        <sz val="8"/>
        <rFont val="Arial"/>
        <family val="2"/>
      </rPr>
      <t xml:space="preserve"> Niveau II: Opleiding aanvullende vorming voor diensthoofden veiligheid niveau II of opleiding preventie-adviseur arbeidsveiligheid niveau II</t>
    </r>
  </si>
  <si>
    <r>
      <t>Intercedenten en leidinggevenden die langer dan 3 maanden in dienst zijn binnen de VCU organisatie, beschikken over een diploma, attest of certificaat VIL-VCU</t>
    </r>
    <r>
      <rPr>
        <vertAlign val="superscript"/>
        <sz val="8"/>
        <rFont val="Arial"/>
        <family val="2"/>
      </rPr>
      <t>3</t>
    </r>
    <r>
      <rPr>
        <sz val="8"/>
        <rFont val="Arial"/>
        <family val="2"/>
      </rPr>
      <t>, voorzien van VCU logo</t>
    </r>
  </si>
  <si>
    <r>
      <rPr>
        <vertAlign val="superscript"/>
        <sz val="8"/>
        <rFont val="Arial"/>
        <family val="2"/>
      </rPr>
      <t>4</t>
    </r>
    <r>
      <rPr>
        <sz val="8"/>
        <rFont val="Arial"/>
        <family val="2"/>
      </rPr>
      <t xml:space="preserve"> Indien het diploma, attest, certificaat VOL-VCA ouder is dan 01-01-2004 is dit gelijkgesteld aan VIL-VCU</t>
    </r>
  </si>
  <si>
    <r>
      <t>Diploma’s, attesten , certificaten VIL-VCU</t>
    </r>
    <r>
      <rPr>
        <vertAlign val="superscript"/>
        <sz val="8"/>
        <rFont val="Arial"/>
        <family val="2"/>
      </rPr>
      <t>4</t>
    </r>
  </si>
  <si>
    <t>Dossiers van uitzendkrachten om het bestaan van veiligheidspaspoorten te verifiëren</t>
  </si>
  <si>
    <t>Aantal
uitzend-krachten**</t>
  </si>
  <si>
    <t xml:space="preserve">In de hoofdvestiging en alle betrokken nevenvestigingen zijn er slechts beperkte lokale variaties van de werkinstructies. Indien dit het geval is worden deze variaties schriftelijk vastgelegd </t>
  </si>
  <si>
    <t>Jaarlijkse directiebeoordeling</t>
  </si>
  <si>
    <t>Jaarlijks bespreking en beoordeling door de directie op basis van de rapporten van de interne audits</t>
  </si>
  <si>
    <t>De uitzendorganisatie kan aantonen dat het bonafide is: 
- Voor uitzendorganisaties die uitzenden naar in Nederland gevestigde ondernemingen (inleners): De uitzendorganisatie beschikt over een NEN 4400 inspectiecertificaat niet ouder dan één jaar, afgegeven door een geaccrediteerde inspectie instelling, of gelijkwaardig (*) 
- Voor uitzendorganisaties die uitzenden naar in België gevestigde ondernemingen (inleners). De organisatie is erkend door de gewestelijke overheid en als dusdanig opgenomen in de lijst van de erkende uitzendorganisaties (Vlaanderen, Brussel, Wallonië) zie www.besacc-vca.be
- Voor uitzendorganisaties die uitzenden naar in andere landen gevestigde ondernemingen (inleners): de gelijkwaardige landelijke regelingen (*)
(*) Gelijkwaardigheid wordt vastgesteld door de Technische Commissie VCU, m.i.v. 01-01-2011 door de WG VCU</t>
  </si>
  <si>
    <t>De VG-functionaris beschikt over de nodige deskundigheid, hiervoor zijn er 2 mogelijkheden:
- hij/zij heeft een VIL diploma en doet aantoonbaar beroep op een VG-deskundige met minimaal een MVK (Hobéon SKO toegelaten)/Niveau II diploma
- hij/zij heeft zelf minimaal MVK (Hobéon SKO toegelaten)/Niveau II diploma</t>
  </si>
  <si>
    <t xml:space="preserve">Bedrijfseigen VG-voorlichting, inclusief handelwijze bij klachten </t>
  </si>
  <si>
    <t>0. TOELICHTING VCU</t>
  </si>
  <si>
    <t>Geen bijzonderheden.</t>
  </si>
  <si>
    <r>
      <rPr>
        <b/>
        <u val="single"/>
        <sz val="8"/>
        <rFont val="Arial"/>
        <family val="2"/>
      </rPr>
      <t>Uitklaplijstje:</t>
    </r>
    <r>
      <rPr>
        <sz val="8"/>
        <rFont val="Arial"/>
        <family val="2"/>
      </rPr>
      <t xml:space="preserve"> Bij iedere vraag staat het uitklaplijstje standaard op 'Onvolledig' en blijft zo tot aan de vraag volledig is voldaan. In dat geval wordt het handmatig aangepast naar:</t>
    </r>
  </si>
  <si>
    <t>Bijlage: Eisen aan onderbouwingen</t>
  </si>
  <si>
    <t>1. TITELBLAD</t>
  </si>
  <si>
    <t>vrij in te vullen door Certificatie-instelling</t>
  </si>
  <si>
    <t>Adres:</t>
  </si>
  <si>
    <t>Tussentijdse audit 1</t>
  </si>
  <si>
    <t>Tussentijdse audit 2</t>
  </si>
  <si>
    <t>Auditor:</t>
  </si>
  <si>
    <t>Coördinator:</t>
  </si>
  <si>
    <t>Data audit:</t>
  </si>
  <si>
    <t>Data tussentijdse audit 1:</t>
  </si>
  <si>
    <t>Data tussentijdse audit 2:</t>
  </si>
  <si>
    <t>Audit VCU :</t>
  </si>
  <si>
    <t>2. ALGEMEEN</t>
  </si>
  <si>
    <t>Audit volgens checklist:</t>
  </si>
  <si>
    <t>namen directieleden, de verantwoordelijke van de uitzendorganisatie (of organisatorische eenheid) als eerste</t>
  </si>
  <si>
    <t>Gecertificeerd sinds:</t>
  </si>
  <si>
    <t>Historiek:</t>
  </si>
  <si>
    <t>3. AUDITGEGEVENS</t>
  </si>
  <si>
    <t>Uitzendorganisatie</t>
  </si>
  <si>
    <t>Audittijd</t>
  </si>
  <si>
    <t>Audit (initieel/herhaling)</t>
  </si>
  <si>
    <t>Redenen van afwijking</t>
  </si>
  <si>
    <t>Datum/data audit</t>
  </si>
  <si>
    <t>Interne audits</t>
  </si>
  <si>
    <t>Directiebeoordeling</t>
  </si>
  <si>
    <t>Klachtenafhandeling</t>
  </si>
  <si>
    <t>Beoordeelde documenten</t>
  </si>
  <si>
    <t>Bevindingen</t>
  </si>
  <si>
    <t>TA1</t>
  </si>
  <si>
    <t>TA2</t>
  </si>
  <si>
    <t>Directiebeoordelingen</t>
  </si>
  <si>
    <t>Klachtenbehandeling</t>
  </si>
  <si>
    <t>Reviews van veranderingen</t>
  </si>
  <si>
    <t>Verbeterprojecten</t>
  </si>
  <si>
    <t>Toetsing effectiviteit van maatregelen bij vastgestelde tekortkomingen</t>
  </si>
  <si>
    <t>Toetsing effectiviteit van maatregelen bij voorgestelde verbeterpunten</t>
  </si>
  <si>
    <t>Overzicht vastgestelde tekortkomingen (zie tabel vragenlijst)</t>
  </si>
  <si>
    <t>Tekortkomingen:</t>
  </si>
  <si>
    <t>Overzicht vastgestelde verbeterpunten/aandachtspunten/observaties (zie tabel vragenlijst)</t>
  </si>
  <si>
    <t>Verbeterpunten/aandachtspunten/observaties:</t>
  </si>
  <si>
    <t>Naam</t>
  </si>
  <si>
    <t>Auditplan</t>
  </si>
  <si>
    <t xml:space="preserve">Datum: </t>
  </si>
  <si>
    <t>Tijd</t>
  </si>
  <si>
    <t>Contactpersoon</t>
  </si>
  <si>
    <t>Tussentijdse audit 1:</t>
  </si>
  <si>
    <t xml:space="preserve">  Gepland op:</t>
  </si>
  <si>
    <t xml:space="preserve">  Doorgegaan op:</t>
  </si>
  <si>
    <t xml:space="preserve">  Reden van afwijking:</t>
  </si>
  <si>
    <t>Tussentijdse audit 2:</t>
  </si>
  <si>
    <t>Onderwerp / VCU-hoofdstuk</t>
  </si>
  <si>
    <t>5. VRAGENLIJST</t>
  </si>
  <si>
    <t>BTA1</t>
  </si>
  <si>
    <t>BTA2</t>
  </si>
  <si>
    <t>Minimumeisen:</t>
  </si>
  <si>
    <t>Documenten:</t>
  </si>
  <si>
    <r>
      <rPr>
        <i/>
        <vertAlign val="superscript"/>
        <sz val="8"/>
        <color indexed="10"/>
        <rFont val="Arial"/>
        <family val="2"/>
      </rPr>
      <t>5</t>
    </r>
    <r>
      <rPr>
        <i/>
        <sz val="8"/>
        <color indexed="10"/>
        <rFont val="Arial"/>
        <family val="2"/>
      </rPr>
      <t>Indien de kandidaat beschikt over een diploma VOL-VCA, VIL-VCU , MVK of HVK (Hobéon SKO toegelaten), aanvullende vorming preventieadviseur niveau I of niveau II of opleiding preventieadviseur arbeidsveiligheid niveau I of niveau II, is hij/zij vrijgesteld van het behalen van het diploma Basisveiligheid VCA.</t>
    </r>
  </si>
  <si>
    <t>6. RESULTAAT</t>
  </si>
  <si>
    <t>7. ANALYSE</t>
  </si>
  <si>
    <t>8. BEVINDINGEN EN AUTORISATIE</t>
  </si>
  <si>
    <t>Tekortkomingen huidige audit</t>
  </si>
  <si>
    <t>Naam VCU-auditor</t>
  </si>
  <si>
    <t>9. VCU-COÖRDINATOR</t>
  </si>
  <si>
    <t>Verbeterpunten/observaties/aandachtspunten ten behoeve van de volgende audit</t>
  </si>
  <si>
    <t xml:space="preserve">Doelstellingen en minimumeisen </t>
  </si>
  <si>
    <r>
      <t xml:space="preserve">Onderbouwing houdt in dat de auditor vaststelt dat voldaan wordt aan de betreffende vragen en eisen, </t>
    </r>
    <r>
      <rPr>
        <b/>
        <sz val="8"/>
        <rFont val="Arial"/>
        <family val="2"/>
      </rPr>
      <t>niet alleen</t>
    </r>
    <r>
      <rPr>
        <sz val="8"/>
        <rFont val="Arial"/>
        <family val="2"/>
      </rPr>
      <t xml:space="preserve"> op basis van de constatering dat de documenten op orde zijn, respectievelijk  de procedures e.d. zijn in- en uitgevoerd, </t>
    </r>
    <r>
      <rPr>
        <b/>
        <sz val="8"/>
        <rFont val="Arial"/>
        <family val="2"/>
      </rPr>
      <t>maar vooral</t>
    </r>
    <r>
      <rPr>
        <sz val="8"/>
        <rFont val="Arial"/>
        <family val="2"/>
      </rPr>
      <t xml:space="preserve"> op basis van zijn overtuiging dat dit ertoe leidt dat de doelstelling (het beoogde resultaat) ook daadwerkelijk wordt bereikt, respectievelijk dat aan de eisen </t>
    </r>
    <r>
      <rPr>
        <b/>
        <sz val="8"/>
        <rFont val="Arial"/>
        <family val="2"/>
      </rPr>
      <t>naar de letter en de geest</t>
    </r>
    <r>
      <rPr>
        <sz val="8"/>
        <rFont val="Arial"/>
        <family val="2"/>
      </rPr>
      <t xml:space="preserve"> wordt voldaan. Belangrijk hierbij is dat de actie </t>
    </r>
    <r>
      <rPr>
        <b/>
        <sz val="8"/>
        <rFont val="Arial"/>
        <family val="2"/>
      </rPr>
      <t>geborgd</t>
    </r>
    <r>
      <rPr>
        <sz val="8"/>
        <rFont val="Arial"/>
        <family val="2"/>
      </rPr>
      <t xml:space="preserve"> is.</t>
    </r>
  </si>
  <si>
    <r>
      <t xml:space="preserve">Onderbouwing dient in alle gevallen </t>
    </r>
    <r>
      <rPr>
        <b/>
        <sz val="8"/>
        <rFont val="Arial"/>
        <family val="2"/>
      </rPr>
      <t>bedrijfsspecifiek</t>
    </r>
    <r>
      <rPr>
        <sz val="8"/>
        <rFont val="Arial"/>
        <family val="2"/>
      </rPr>
      <t xml:space="preserve"> te zijn. De onderbouwing mag niet bestaan uit standaardteksten, die ook gebruikt kunnen worden bij de rapporten van andere bedrijven. </t>
    </r>
  </si>
  <si>
    <r>
      <t xml:space="preserve">Onderbouwing van een </t>
    </r>
    <r>
      <rPr>
        <b/>
        <sz val="8"/>
        <rFont val="Arial"/>
        <family val="2"/>
      </rPr>
      <t>doelstelling</t>
    </r>
    <r>
      <rPr>
        <sz val="8"/>
        <rFont val="Arial"/>
        <family val="2"/>
      </rPr>
      <t xml:space="preserve"> vraagt om een bedrijfsspecifieke beschrijving, met aanduiding van documenten en verantwoordelijke personen, op welke wijze de manier van werken ertoe leidt dat de betreffende doelstelling binnen het bedrijf wordt bereikt/gerealiseerd.</t>
    </r>
  </si>
  <si>
    <t>Een algemene opsomming van het voldoen aan minimumeisen is dus niet aanvaardbaar.</t>
  </si>
  <si>
    <r>
      <t xml:space="preserve">Onderbouwing van een </t>
    </r>
    <r>
      <rPr>
        <b/>
        <sz val="8"/>
        <rFont val="Arial"/>
        <family val="2"/>
      </rPr>
      <t>minimumeis</t>
    </r>
    <r>
      <rPr>
        <sz val="8"/>
        <rFont val="Arial"/>
        <family val="2"/>
      </rPr>
      <t xml:space="preserve"> vraagt om een bedrijfsspecifieke situatiebeschrijving, waaruit blijkt hoe aan de minimumeis wordt voldaan.</t>
    </r>
  </si>
  <si>
    <r>
      <t xml:space="preserve">De onderbouwingen moeten bovendien </t>
    </r>
    <r>
      <rPr>
        <b/>
        <sz val="8"/>
        <rFont val="Arial"/>
        <family val="2"/>
      </rPr>
      <t>bondig</t>
    </r>
    <r>
      <rPr>
        <sz val="8"/>
        <rFont val="Arial"/>
        <family val="2"/>
      </rPr>
      <t xml:space="preserve"> zijn. </t>
    </r>
  </si>
  <si>
    <r>
      <t xml:space="preserve">De onderbouwingen mogen </t>
    </r>
    <r>
      <rPr>
        <b/>
        <sz val="8"/>
        <rFont val="Arial"/>
        <family val="2"/>
      </rPr>
      <t>alleen betrekking</t>
    </r>
    <r>
      <rPr>
        <sz val="8"/>
        <rFont val="Arial"/>
        <family val="2"/>
      </rPr>
      <t xml:space="preserve"> hebben op de specifiek gestelde vraag of minimumeis. Zo is het dus niet mogelijk dat dezelfde onderbouwing meerdere malen wordt gebruikt en/of dat de onderbouwing wordt uitgebreid met teksten, omdat meerdere schema’s tegelijkertijd ge-audit zijn (bv ISO 9001 en VCA). Er mag dus ook niet verwezen worden naar onderbouwingen van andere doelstellingen of minimumeisen.</t>
    </r>
  </si>
  <si>
    <t>VCU auditor</t>
  </si>
  <si>
    <t>VCU coördinator</t>
  </si>
  <si>
    <r>
      <t>www.besacc-vca.be</t>
    </r>
    <r>
      <rPr>
        <sz val="8"/>
        <rFont val="Arial"/>
        <family val="2"/>
      </rPr>
      <t>. Een gewijzigde versie is kenbaar aan de gewijzigde datum onderaan iedere bladzijde.</t>
    </r>
  </si>
  <si>
    <t xml:space="preserve">Algemene informatie
</t>
  </si>
  <si>
    <t>Het is alleen mogelijk op dit blad de cellen in te vullen die als volgt aangegeven zijn:</t>
  </si>
  <si>
    <r>
      <rPr>
        <b/>
        <u val="single"/>
        <sz val="8"/>
        <rFont val="Arial"/>
        <family val="2"/>
      </rPr>
      <t>BTA1:</t>
    </r>
    <r>
      <rPr>
        <sz val="8"/>
        <rFont val="Arial"/>
        <family val="2"/>
      </rPr>
      <t xml:space="preserve"> Bevindingen bij Tussentijdse Audit 1</t>
    </r>
  </si>
  <si>
    <r>
      <rPr>
        <b/>
        <u val="single"/>
        <sz val="8"/>
        <rFont val="Arial"/>
        <family val="2"/>
      </rPr>
      <t>BTA2:</t>
    </r>
    <r>
      <rPr>
        <sz val="8"/>
        <rFont val="Arial"/>
        <family val="2"/>
      </rPr>
      <t xml:space="preserve"> Bevindingen bij Tussentijdse Audit 2</t>
    </r>
  </si>
  <si>
    <t>Op dit blad wordt een analyse weergegeven van het behaalde auditresultaat. Het geeft o.a. aan of op basis van gescoorde vragen en aantal ingevulde onderbouwingen voldaan is aan de eisen. Let op: dit is kwantitatief!! Het geeft geen oordeel over wat ingevuld is.</t>
  </si>
  <si>
    <t>toepassingsgebied waarop de certificatie betrekking heeft</t>
  </si>
  <si>
    <t>NACE-code 78.20 (rev.2)</t>
  </si>
  <si>
    <t>* betreft, per vestiging, alle 'soorten' medewerkers als onder kop 'medewerkers' hierboven genoemd</t>
  </si>
  <si>
    <t>Hoofdvestiging, nevenvestigingen</t>
  </si>
  <si>
    <t>Uitzend-
organi-
satie</t>
  </si>
  <si>
    <t>Soort
vraag</t>
  </si>
  <si>
    <t>Onderbouwingen voor minimumeisen</t>
  </si>
  <si>
    <t xml:space="preserve">Aantal minimumeisen niet akkoord </t>
  </si>
  <si>
    <t>Naam VCU-coördinator</t>
  </si>
  <si>
    <t>BIJLAGE: VCU 2011/05 EISEN AAN ONDERBOUWINGEN</t>
  </si>
  <si>
    <t>De VCU 2011/05 en het bijbehorende standaard auditrapport verplichten tot onderbouwing van de doelstellingen van de vragen alsmede van de cursief gedrukte minimumeisen.</t>
  </si>
  <si>
    <t>Het bestand kan ook gebruikt worden voor de bevindingen van de 2 tussentijdse audits (TA1 en TA2).</t>
  </si>
  <si>
    <t xml:space="preserve">De enig geldende en juiste versie van dit rapport is de versie die bij de start van de audit beschikbaar is via de website </t>
  </si>
  <si>
    <t>Alle invulcellen hebben automatische terugloop. Dat wil zeggen dat, als de tekst in de cel langer is dan wat op 1 regel past, de cel dan automatisch hoger wordt (meerdere regels dus). Het is mogelijk om in de cel ook 'harde returns' (nieuwe regels) te gebruiken door, als je in de cel staat, de "Alt-toets" ingedrukt te houden tijdens 'Enter'.</t>
  </si>
  <si>
    <t>Het is mogelijk om als CI extra tabbladen aan te maken.</t>
  </si>
  <si>
    <t>Het bestand bestaat, naast deze toelichting, uit 9 tabbladen en een bijlage.</t>
  </si>
  <si>
    <r>
      <rPr>
        <b/>
        <sz val="8"/>
        <rFont val="Arial"/>
        <family val="2"/>
      </rPr>
      <t xml:space="preserve">1. Titelblad </t>
    </r>
    <r>
      <rPr>
        <sz val="8"/>
        <rFont val="Arial"/>
        <family val="2"/>
      </rPr>
      <t>(deels beveiligd, deels in te vullen)</t>
    </r>
  </si>
  <si>
    <t>Titelblad dat per CI gedeeltelijk ingevuld mag worden met bv eigen nummers, logo's enz.
De rest moet ingevuld of afgevinkt worden.</t>
  </si>
  <si>
    <r>
      <rPr>
        <b/>
        <sz val="8"/>
        <rFont val="Arial"/>
        <family val="2"/>
      </rPr>
      <t xml:space="preserve">2. Algemeen </t>
    </r>
    <r>
      <rPr>
        <sz val="8"/>
        <rFont val="Arial"/>
        <family val="2"/>
      </rPr>
      <t>(deels beveiligd, deels in te vullen)</t>
    </r>
  </si>
  <si>
    <t>De meeste bladen zijn voor een deel beveiligd, slechts de cellen waar iets ingevuld kan worden zijn vrij toegankelijk.</t>
  </si>
  <si>
    <r>
      <rPr>
        <b/>
        <sz val="8"/>
        <rFont val="Arial"/>
        <family val="2"/>
      </rPr>
      <t xml:space="preserve">3. Auditgegevens </t>
    </r>
    <r>
      <rPr>
        <sz val="8"/>
        <rFont val="Arial"/>
        <family val="2"/>
      </rPr>
      <t>(deels beveiligd, deels in te vullen)</t>
    </r>
  </si>
  <si>
    <r>
      <rPr>
        <b/>
        <sz val="8"/>
        <rFont val="Arial"/>
        <family val="2"/>
      </rPr>
      <t xml:space="preserve">4. Auditprogramma en auditplan </t>
    </r>
    <r>
      <rPr>
        <sz val="8"/>
        <rFont val="Arial"/>
        <family val="2"/>
      </rPr>
      <t>(deels beveiligd, deels in te vullen)</t>
    </r>
  </si>
  <si>
    <t xml:space="preserve">Blad dat per audit ingevuld wordt en waarop aangegeven wordt welke agenda gevolgd is, welke werklocaties/projecten bezocht zijn en welke personen gesproken zijn.
</t>
  </si>
  <si>
    <r>
      <rPr>
        <b/>
        <sz val="8"/>
        <rFont val="Arial"/>
        <family val="2"/>
      </rPr>
      <t xml:space="preserve">5. Vragenlijst </t>
    </r>
    <r>
      <rPr>
        <sz val="8"/>
        <rFont val="Arial"/>
        <family val="2"/>
      </rPr>
      <t>(deels beveiligd, deels in te vullen)</t>
    </r>
  </si>
  <si>
    <r>
      <rPr>
        <b/>
        <u val="single"/>
        <sz val="8"/>
        <rFont val="Arial"/>
        <family val="2"/>
      </rPr>
      <t>Afvinken van recht gedrukte minimumeis of document:</t>
    </r>
    <r>
      <rPr>
        <sz val="8"/>
        <rFont val="Arial"/>
        <family val="2"/>
      </rPr>
      <t xml:space="preserve"> de auditor gaat na of aan de minimumeis is voldaan, of checkt of het document volledig is. In dat geval vinkt de auditor het keuzevakje voor de betreffende minimumeis aan.
</t>
    </r>
  </si>
  <si>
    <r>
      <rPr>
        <b/>
        <u val="single"/>
        <sz val="8"/>
        <rFont val="Arial"/>
        <family val="2"/>
      </rPr>
      <t>Afvinken van cursief gedrukte minimumeis:</t>
    </r>
    <r>
      <rPr>
        <sz val="8"/>
        <rFont val="Arial"/>
        <family val="2"/>
      </rPr>
      <t xml:space="preserve"> de auditor gaat na of aan de minimumeis naar letter en geest is voldaan en schrijft bij de betreffende minimumeis een onderbouwing (voor de eisen aan de onderbouwingen: zie bijlage). Vervolgens vinkt de auditor het keuzevakje voor de cursieve minimumeis aan.</t>
    </r>
  </si>
  <si>
    <r>
      <rPr>
        <b/>
        <u val="single"/>
        <sz val="8"/>
        <rFont val="Arial"/>
        <family val="2"/>
      </rPr>
      <t>Volledig</t>
    </r>
    <r>
      <rPr>
        <sz val="8"/>
        <rFont val="Arial"/>
        <family val="2"/>
      </rPr>
      <t>: alle minimumeisen en documenten zijn akkoord, ook de onderbouwingen zijn ingevuld en positief.</t>
    </r>
  </si>
  <si>
    <r>
      <rPr>
        <b/>
        <sz val="8"/>
        <rFont val="Arial"/>
        <family val="2"/>
      </rPr>
      <t xml:space="preserve">6. Resultaat </t>
    </r>
    <r>
      <rPr>
        <sz val="8"/>
        <rFont val="Arial"/>
        <family val="2"/>
      </rPr>
      <t xml:space="preserve">(beveiligd, niet in te vullen)
</t>
    </r>
  </si>
  <si>
    <t>Per vraag is weergegeven:
- de vraag zelf
- de ingevulde opmerkingen (onder de vraag)
- must: allen mustvragen
- het aantal minimumeisen: het aantal gescoorde minimumeisen en een vak waarin uitroeptekens blijven staan als niet alle minimumeisen zijn aangevinkt
- het aantal documenten: het aantal gescoorde documenten en een vak waarin uitroeptekens blijven staan als niet alle documenten zijn aangevinkt
- of de vraag uiteindelijk beoordeeld is als 'Onvolledig', 'Volledig', 'Volledig zie opm.' of 'Volledig zie N.B.'
Dit betekent onder andere dat als er bij de minimumeisen of documenten ergens uitroeptekens blijven staan, hiervoor in ieder geval bij de ingevulde opmerking een afdoende verklaring is gegeven.</t>
  </si>
  <si>
    <r>
      <rPr>
        <b/>
        <sz val="8"/>
        <rFont val="Arial"/>
        <family val="2"/>
      </rPr>
      <t xml:space="preserve">7. Analyse </t>
    </r>
    <r>
      <rPr>
        <sz val="8"/>
        <rFont val="Arial"/>
        <family val="2"/>
      </rPr>
      <t>(beveiligd, niet in te vullen)</t>
    </r>
  </si>
  <si>
    <r>
      <rPr>
        <b/>
        <sz val="8"/>
        <rFont val="Arial"/>
        <family val="2"/>
      </rPr>
      <t xml:space="preserve">8. Bevindingen en autorisatie </t>
    </r>
    <r>
      <rPr>
        <sz val="8"/>
        <rFont val="Arial"/>
        <family val="2"/>
      </rPr>
      <t>(deels beveiligd, deels in te vullen)</t>
    </r>
  </si>
  <si>
    <t>! NOTA:</t>
  </si>
  <si>
    <t>Het is als CI mogelijk om zelf supplementaire blanco tabbladen toe te voegen (onderaan tabbladen - rechtermuisknop Insert - Worksheet) en te gebruiken (bvb. voor de uitwisseling van info tussen de auditor en coördinator).</t>
  </si>
  <si>
    <r>
      <t>! OPGELET met tabblad 6 en 7:</t>
    </r>
    <r>
      <rPr>
        <sz val="8"/>
        <rFont val="Arial"/>
        <family val="2"/>
      </rPr>
      <t xml:space="preserve"> Deze bevatten enkel info over aantallen, en zeggen dus niets over de kwaliteit van de ingevulde zaken.</t>
    </r>
  </si>
  <si>
    <t>Specifiek moet hierbij gelet worden op vragen uit tabblad 5 waarbij in het uitklaplijstje "Volledig zie opm." werd aangeduid. Op tabblad '7. Analyse' zal in het rood "NIET" blijven staan, omdat op basis van het aantal afgevinkte minimumeisen en/of documenten het benodigde aantal niet behaald wordt, terwijl toch aan de vraag voldaan is.</t>
  </si>
  <si>
    <t>In dit geval kan men op tabblad '6. Resultaat' in het vak onder de vraag de betreffende opmerking terugvinden. Ook blijven daar de rode uitroeptekens staan, omdat één of meer minimumeisen of documenten niet zijn afgevinkt.</t>
  </si>
  <si>
    <t>Aan de hand van dit tabblad kan er een meer kwalitatief oordeel geveld worden i.p.v. enkel kwantitatief. De auditor en coördinator mogen zich dus niet enkel en alleen baseren op wat het tabblad '7. Analyse' aangeeft!</t>
  </si>
  <si>
    <r>
      <rPr>
        <b/>
        <u val="single"/>
        <sz val="8"/>
        <rFont val="Arial"/>
        <family val="2"/>
      </rPr>
      <t>Onderbouwing doelstelling:</t>
    </r>
    <r>
      <rPr>
        <sz val="8"/>
        <rFont val="Arial"/>
        <family val="2"/>
      </rPr>
      <t xml:space="preserve"> de auditor onderschrijft met deze onderbouwing dat, naar zijn of haar oordeel, de uitzendorganisatie volledig (naar letter en geest) aan de doelstelling van de vraag voldoet.
(voor de eisen aan de onderbouwingen: zie bijlage)</t>
    </r>
  </si>
  <si>
    <r>
      <rPr>
        <b/>
        <u val="single"/>
        <sz val="8"/>
        <rFont val="Arial"/>
        <family val="2"/>
      </rPr>
      <t>Opm:</t>
    </r>
    <r>
      <rPr>
        <sz val="8"/>
        <rFont val="Arial"/>
        <family val="2"/>
      </rPr>
      <t xml:space="preserve"> Opmerkingen van de auditor over </t>
    </r>
    <r>
      <rPr>
        <b/>
        <u val="single"/>
        <sz val="8"/>
        <rFont val="Arial"/>
        <family val="2"/>
      </rPr>
      <t>de gehele vraag</t>
    </r>
    <r>
      <rPr>
        <sz val="8"/>
        <rFont val="Arial"/>
        <family val="2"/>
      </rPr>
      <t xml:space="preserve">! 
a) Deze invulmogelijkheid is </t>
    </r>
    <r>
      <rPr>
        <b/>
        <u val="single"/>
        <sz val="8"/>
        <rFont val="Arial"/>
        <family val="2"/>
      </rPr>
      <t>wel</t>
    </r>
    <r>
      <rPr>
        <sz val="8"/>
        <rFont val="Arial"/>
        <family val="2"/>
      </rPr>
      <t xml:space="preserve"> verplicht als de beoordeling van de vraag 'volledig zie opm.' is. Hier dient dan aangegeven te worden waarom de vraag wel akkoord is terwijl niet op alle minimumeisen/documenten gescoord is.
b) Deze invulmogelijkheid is </t>
    </r>
    <r>
      <rPr>
        <b/>
        <u val="single"/>
        <sz val="8"/>
        <rFont val="Arial"/>
        <family val="2"/>
      </rPr>
      <t>niet</t>
    </r>
    <r>
      <rPr>
        <sz val="8"/>
        <rFont val="Arial"/>
        <family val="2"/>
      </rPr>
      <t xml:space="preserve"> verplicht in overige gevallen. De auditor kan echter alle bijzonderheden mbt deze vraag opnemen, zoals bvb verbeterpunten (bv als de auditor van mening is dat ter beschikking gestelde gegevens gestructureerder opgezet kunnen worden).
Opmerkingen/vragen van de VCU-coördinator en de antwoorden hierop, kunnen ook hier opgenomen worden.</t>
    </r>
  </si>
  <si>
    <r>
      <rPr>
        <b/>
        <u val="single"/>
        <sz val="8"/>
        <color indexed="8"/>
        <rFont val="Arial"/>
        <family val="2"/>
      </rPr>
      <t>Volledig zie N.B.:</t>
    </r>
    <r>
      <rPr>
        <sz val="8"/>
        <color indexed="8"/>
        <rFont val="Arial"/>
        <family val="2"/>
      </rPr>
      <t xml:space="preserve"> deze mogelijkheid in het uitklaplijstje is er alleen voor de specifieke gevallen dat er niet op de vraag getoetst kan worden omdat de N.B., zoals bij de vraag vermeld, van toepassing is bij deze uitzendorganisatie. Dit geldt enkel voor de vragen 3.2, 5.2, 6.1 en 6.2.
Als 'Volledig zie N.B.' ingevuld is in het uitklaplijstje dient er enkel een onderbouwing ingevuld te worden, de rest mag blanco blijven. Op het blad '6. Resultaat' verandert het aantal minimumeisen en documenten in '0'.</t>
    </r>
  </si>
  <si>
    <r>
      <t xml:space="preserve">In te vullen door de VCU-auditor. De naam verschijnt automatisch als deze op het blad </t>
    </r>
    <r>
      <rPr>
        <b/>
        <sz val="8"/>
        <rFont val="Arial"/>
        <family val="2"/>
      </rPr>
      <t>1. Titelblad</t>
    </r>
    <r>
      <rPr>
        <sz val="8"/>
        <rFont val="Arial"/>
        <family val="2"/>
      </rPr>
      <t xml:space="preserve"> wordt ingevuld.</t>
    </r>
  </si>
  <si>
    <r>
      <rPr>
        <b/>
        <sz val="8"/>
        <rFont val="Arial"/>
        <family val="2"/>
      </rPr>
      <t xml:space="preserve">9. VCU-coördinator </t>
    </r>
    <r>
      <rPr>
        <sz val="8"/>
        <rFont val="Arial"/>
        <family val="2"/>
      </rPr>
      <t>(deels beveiligd, deels in te vullen)</t>
    </r>
  </si>
  <si>
    <r>
      <t xml:space="preserve">In te vullen door de VCU-coördinator. De naam verschijnt automatisch als deze op het blad </t>
    </r>
    <r>
      <rPr>
        <b/>
        <sz val="8"/>
        <rFont val="Arial"/>
        <family val="2"/>
      </rPr>
      <t>1. Titelblad</t>
    </r>
    <r>
      <rPr>
        <sz val="8"/>
        <rFont val="Arial"/>
        <family val="2"/>
      </rPr>
      <t xml:space="preserve"> wordt ingevuld.</t>
    </r>
  </si>
  <si>
    <t>Evaluatie van de correcte toepassing van het managementsysteem aan de hand van de norm.</t>
  </si>
  <si>
    <t>Evaluatie van de efficiënte uitvoering van het managementsysteem.</t>
  </si>
  <si>
    <t>Evaluatie van de efficiënte toepassing van het managementsysteem.</t>
  </si>
  <si>
    <t>Verificatie van de continue conformiteit van het volledige managementsysteem</t>
  </si>
  <si>
    <t>aan de hand van de norm.</t>
  </si>
  <si>
    <t>Evaluatie van de efficiënte toepassing van het gecertificeerde managementsysteem.</t>
  </si>
  <si>
    <t>Verificatie van de continue conformiteit van het managementsysteem</t>
  </si>
  <si>
    <t>telefoonnummer contactpersoon</t>
  </si>
  <si>
    <t>• faxnummer contactpersoon</t>
  </si>
  <si>
    <t>IF-frequentie van de sector (B)</t>
  </si>
  <si>
    <t>(zie website Fonds voor Arbeidsongevallen)</t>
  </si>
  <si>
    <t>Huidig certificaatnummer:</t>
  </si>
  <si>
    <t>4. AUDITPROGRAMMA EN AUDITPLAN</t>
  </si>
  <si>
    <t>(van de certificatie-audit)</t>
  </si>
  <si>
    <t>Indien niet alle mustvragen gescoord =&gt; geen voordracht.</t>
  </si>
  <si>
    <t>Indien niet alle onderbouwingen zijn ingevuld, kan het rapport niet geaccepteerd worden.</t>
  </si>
  <si>
    <t>Indien er minimumeisen/documenten niet akkoord zijn, dient hiervan een deugdelijke onderbouwing te zijn (onder opm) én dient de VCU-coördinator hier expliciet mee akkoord te gaan (zie autorisatie VCU-coördinator).</t>
  </si>
  <si>
    <t>Org. eenheid:</t>
  </si>
  <si>
    <t>Fase 1: Bevindingen bij de initiële audit</t>
  </si>
  <si>
    <t>Betreft dit een initiële audit?</t>
  </si>
  <si>
    <t>Van toepassing (ja)</t>
  </si>
  <si>
    <t>Niet van toepassing (neen)</t>
  </si>
  <si>
    <t>Gebruik logo's</t>
  </si>
  <si>
    <t>Opvolging wetgeving</t>
  </si>
  <si>
    <t>Bevindingen bij de herhalings- en tussentijdse audits</t>
  </si>
  <si>
    <t>Betreft dit een herhalings- of tussentijdse audit?</t>
  </si>
  <si>
    <t>Gebruik logo's en certificaat</t>
  </si>
  <si>
    <t>invullen</t>
  </si>
  <si>
    <t>Aantal
tekortkomingen:</t>
  </si>
  <si>
    <t>Type audit</t>
  </si>
  <si>
    <t>Initieel</t>
  </si>
  <si>
    <t>Herhaling</t>
  </si>
  <si>
    <t>Initiële/
herhalings-
audit</t>
  </si>
  <si>
    <t>positief</t>
  </si>
  <si>
    <t>negatief</t>
  </si>
  <si>
    <t>Naam:</t>
  </si>
  <si>
    <t>Op basis van de uitgevoerde audit en de resultaten/analyses als opgenomen in dit rapport, is mijn advies
voor het verstrekken/continueren van het certificaat op basis van de VCU 2011/05:</t>
  </si>
  <si>
    <t>Uitzendorg.:</t>
  </si>
  <si>
    <t>Op basis van de uitgevoerde audit als opgenomen in dit rapport, specifiek:
- de resultaten/analyses
- de onderbouwingen en opmerkingen
- status en verificatie afwijkingen
- de bevindingen, autorisatie en eindconclusie van de auditor
is mijn advies voor het verstrekken/continueren van het certificaat op basis van de VCU 2011/05:</t>
  </si>
  <si>
    <t>Dit bestand is het verplichte format voor het auditrapport voor de initiële- en herhalingsaudit VCU versie 2011/05.</t>
  </si>
  <si>
    <t>Te besteden audittijd volgens hoofdstuk 9
Proceduregedeelte van de VCU-checklist 2011/05</t>
  </si>
  <si>
    <t>Te besteden audittijd volgens hoofdstuk 9
Proceduregedeelte van de VCU-checklist 2011/05
van de VCU-checklist 2011/05</t>
  </si>
  <si>
    <t>Werkelijk uitgevoerd auditprogramma</t>
  </si>
  <si>
    <t xml:space="preserve">  Werkelijk uitgevoerd auditprogramma: tussentijdse audit 1</t>
  </si>
  <si>
    <t xml:space="preserve">  Werkelijk uitgevoerd auditprogramma: tussentijdse audit 2</t>
  </si>
  <si>
    <t xml:space="preserve">  Auditprogramma:</t>
  </si>
  <si>
    <t xml:space="preserve">  TA1         TA2        Herhalingsaudit</t>
  </si>
  <si>
    <t>Formulering
(+ datum van afsluiting overeengekomen met de klant)</t>
  </si>
  <si>
    <t>Effectieve afsluiting/datum</t>
  </si>
  <si>
    <t xml:space="preserve">                                                                               Verificatie op tekortkomingen door:</t>
  </si>
  <si>
    <t>Bezochte hoofdvestiging en nevenvestiging(en): met een kruisje aanduiden dewelke bezocht werden</t>
  </si>
  <si>
    <r>
      <rPr>
        <b/>
        <u val="single"/>
        <sz val="8"/>
        <rFont val="Arial"/>
        <family val="2"/>
      </rPr>
      <t>Volledig zie opm.</t>
    </r>
    <r>
      <rPr>
        <sz val="8"/>
        <rFont val="Arial"/>
        <family val="2"/>
      </rPr>
      <t>:</t>
    </r>
    <r>
      <rPr>
        <b/>
        <sz val="8"/>
        <rFont val="Arial"/>
        <family val="2"/>
      </rPr>
      <t xml:space="preserve"> </t>
    </r>
    <r>
      <rPr>
        <sz val="8"/>
        <rFont val="Arial"/>
        <family val="2"/>
      </rPr>
      <t>dit wordt uitgeklapt voor de specifieke gevallen waarbij wél aan de vraag is voldaan, terwijl toch een minimumeis of document niet gecheckt kan worden, of als een verbeterpunt geformuleerd is.
Voorbeeld vraag 2.1: Bij een nieuw bedrijf is de beleidsverklaring mogelijk maar 6 maanden oud, en is dus nog niet driejaarlijks geëvalueerd. In dit geval wordt de betreffende minimumeis niet afgevinkt, en wordt in het uitklaplijstje 'Volledig zie opm.' aangeklikt.
In het vak 'Opm' wordt aangegeven waarom wel voldaan wordt aan de vraag, terwijl niet voldaan wordt aan een minimumeis/document.</t>
    </r>
  </si>
  <si>
    <r>
      <rPr>
        <vertAlign val="superscript"/>
        <sz val="8"/>
        <rFont val="Arial"/>
        <family val="2"/>
      </rPr>
      <t>3</t>
    </r>
    <r>
      <rPr>
        <sz val="8"/>
        <rFont val="Arial"/>
        <family val="2"/>
      </rPr>
      <t xml:space="preserve"> Indien de leidinggevende of intercedent beschikt over een diploma van de opleiding MVK of HVK (hobéon
SKO toegelaten) of van de aanvullende vorming voor preventieadviseur niveau I of niveau II of een opleiding preventieadviseur arbeidsveiligheid niveau I of II is hij/zij vrijgesteld van het behalen van het diploma VIL-VCU</t>
    </r>
  </si>
  <si>
    <t xml:space="preserve">Rapporten van onderzoek </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</si>
</sst>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0\ &quot;eisen/documenten niet akkoord&quot;"/>
    <numFmt numFmtId="187" formatCode="0\ \ &quot;/&quot;"/>
    <numFmt numFmtId="188" formatCode="0\ \ &quot;/ &quot;"/>
    <numFmt numFmtId="189" formatCode="0&quot;   / &quot;"/>
    <numFmt numFmtId="190" formatCode="0&quot;    / &quot;"/>
    <numFmt numFmtId="191" formatCode="General&quot;;&quot;"/>
    <numFmt numFmtId="192" formatCode="&quot;Ja&quot;;&quot;Ja&quot;;&quot;Nee&quot;"/>
    <numFmt numFmtId="193" formatCode="&quot;Waar&quot;;&quot;Waar&quot;;&quot;Niet waar&quot;"/>
    <numFmt numFmtId="194" formatCode="&quot;Aan&quot;;&quot;Aan&quot;;&quot;Uit&quot;"/>
    <numFmt numFmtId="195" formatCode="[$€-2]\ #.##000_);[Red]\([$€-2]\ #.##000\)"/>
    <numFmt numFmtId="196" formatCode="0&quot;)&quot;"/>
    <numFmt numFmtId="197" formatCode="&quot;Op basis van het aantal gescoorde mustvragen en aanvullende vragen zou het bedrijf&quot;\ General"/>
    <numFmt numFmtId="198" formatCode="d/mm/yyyy;@"/>
    <numFmt numFmtId="199" formatCode="[$-813]dddd\ d\ mmmm\ yyyy"/>
  </numFmts>
  <fonts count="71">
    <font>
      <sz val="10"/>
      <name val="Arial"/>
      <family val="0"/>
    </font>
    <font>
      <sz val="10"/>
      <color indexed="8"/>
      <name val="Calibri"/>
      <family val="2"/>
    </font>
    <font>
      <sz val="8"/>
      <name val="Arial"/>
      <family val="2"/>
    </font>
    <font>
      <sz val="8"/>
      <name val="Tahoma"/>
      <family val="2"/>
    </font>
    <font>
      <sz val="8"/>
      <name val="Arial Narrow"/>
      <family val="2"/>
    </font>
    <font>
      <u val="single"/>
      <sz val="8"/>
      <name val="Arial"/>
      <family val="2"/>
    </font>
    <font>
      <b/>
      <u val="single"/>
      <sz val="8"/>
      <name val="Arial"/>
      <family val="2"/>
    </font>
    <font>
      <b/>
      <sz val="8"/>
      <name val="Arial"/>
      <family val="2"/>
    </font>
    <font>
      <i/>
      <sz val="8"/>
      <name val="Arial"/>
      <family val="2"/>
    </font>
    <font>
      <i/>
      <u val="single"/>
      <sz val="8"/>
      <name val="Arial"/>
      <family val="2"/>
    </font>
    <font>
      <sz val="9"/>
      <name val="Arial"/>
      <family val="2"/>
    </font>
    <font>
      <b/>
      <i/>
      <u val="single"/>
      <sz val="12"/>
      <name val="Arial"/>
      <family val="2"/>
    </font>
    <font>
      <b/>
      <u val="single"/>
      <sz val="16"/>
      <name val="Arial"/>
      <family val="2"/>
    </font>
    <font>
      <b/>
      <u val="single"/>
      <sz val="10"/>
      <name val="Arial"/>
      <family val="2"/>
    </font>
    <font>
      <b/>
      <sz val="12"/>
      <name val="Arial"/>
      <family val="2"/>
    </font>
    <font>
      <sz val="7"/>
      <name val="Arial"/>
      <family val="2"/>
    </font>
    <font>
      <vertAlign val="superscript"/>
      <sz val="8"/>
      <name val="Arial"/>
      <family val="2"/>
    </font>
    <font>
      <i/>
      <sz val="8"/>
      <color indexed="10"/>
      <name val="Arial"/>
      <family val="2"/>
    </font>
    <font>
      <i/>
      <vertAlign val="superscript"/>
      <sz val="8"/>
      <color indexed="10"/>
      <name val="Arial"/>
      <family val="2"/>
    </font>
    <font>
      <b/>
      <sz val="10"/>
      <color indexed="10"/>
      <name val="Arial"/>
      <family val="2"/>
    </font>
    <font>
      <sz val="8"/>
      <color indexed="10"/>
      <name val="Arial"/>
      <family val="2"/>
    </font>
    <font>
      <b/>
      <u val="single"/>
      <sz val="8"/>
      <color indexed="10"/>
      <name val="Arial"/>
      <family val="2"/>
    </font>
    <font>
      <b/>
      <sz val="12"/>
      <color indexed="10"/>
      <name val="Arial"/>
      <family val="2"/>
    </font>
    <font>
      <b/>
      <sz val="16"/>
      <name val="Arial"/>
      <family val="2"/>
    </font>
    <font>
      <b/>
      <sz val="10"/>
      <name val="Arial"/>
      <family val="2"/>
    </font>
    <font>
      <sz val="10"/>
      <name val="Wingdings"/>
      <family val="0"/>
    </font>
    <font>
      <b/>
      <i/>
      <sz val="12"/>
      <name val="Arial"/>
      <family val="2"/>
    </font>
    <font>
      <b/>
      <u val="single"/>
      <sz val="8"/>
      <color indexed="8"/>
      <name val="Arial"/>
      <family val="2"/>
    </font>
    <font>
      <sz val="8"/>
      <color indexed="8"/>
      <name val="Arial"/>
      <family val="2"/>
    </font>
    <font>
      <b/>
      <sz val="9"/>
      <name val="Arial"/>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u val="single"/>
      <sz val="10"/>
      <color indexed="20"/>
      <name val="Arial"/>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u val="single"/>
      <sz val="8"/>
      <color indexed="12"/>
      <name val="Arial"/>
      <family val="2"/>
    </font>
    <font>
      <sz val="8"/>
      <name val="Segoe UI"/>
      <family val="2"/>
    </font>
    <font>
      <sz val="9"/>
      <color indexed="8"/>
      <name val="Calibri"/>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u val="single"/>
      <sz val="10"/>
      <color theme="11"/>
      <name val="Arial"/>
      <family val="2"/>
    </font>
    <font>
      <sz val="10"/>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0"/>
      <color rgb="FF3F3F76"/>
      <name val="Calibri"/>
      <family val="2"/>
    </font>
    <font>
      <sz val="10"/>
      <color rgb="FFFA7D00"/>
      <name val="Calibri"/>
      <family val="2"/>
    </font>
    <font>
      <sz val="10"/>
      <color rgb="FF9C6500"/>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u val="single"/>
      <sz val="8"/>
      <color theme="1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dashed"/>
    </border>
    <border>
      <left/>
      <right/>
      <top/>
      <bottom style="dashed"/>
    </border>
    <border>
      <left/>
      <right style="thin"/>
      <top/>
      <bottom style="dashed"/>
    </border>
    <border>
      <left>
        <color indexed="63"/>
      </left>
      <right>
        <color indexed="63"/>
      </right>
      <top style="dashed"/>
      <bottom>
        <color indexed="63"/>
      </bottom>
    </border>
    <border>
      <left style="thin"/>
      <right style="thin"/>
      <top style="thin"/>
      <bottom style="thin"/>
    </border>
    <border>
      <left style="thin"/>
      <right style="thin"/>
      <top style="thin"/>
      <bottom style="dashed"/>
    </border>
    <border>
      <left style="thin"/>
      <right style="thin"/>
      <top style="dashed"/>
      <bottom style="dashed"/>
    </border>
    <border>
      <left style="thin"/>
      <right/>
      <top style="thin"/>
      <bottom style="thin"/>
    </border>
    <border>
      <left style="hair"/>
      <right/>
      <top style="hair"/>
      <bottom style="thin"/>
    </border>
    <border>
      <left/>
      <right/>
      <top style="hair"/>
      <bottom style="thin"/>
    </border>
    <border>
      <left/>
      <right style="hair"/>
      <top style="hair"/>
      <bottom style="thin"/>
    </border>
    <border>
      <left style="thin"/>
      <right style="thin"/>
      <top style="thin"/>
      <bottom style="hair"/>
    </border>
    <border>
      <left style="thin"/>
      <right style="thin"/>
      <top style="hair"/>
      <bottom style="dashed"/>
    </border>
    <border>
      <left style="thin"/>
      <right/>
      <top style="thin"/>
      <bottom style="dashed"/>
    </border>
    <border>
      <left style="medium"/>
      <right style="hair"/>
      <top style="medium"/>
      <bottom>
        <color indexed="63"/>
      </bottom>
    </border>
    <border>
      <left style="hair"/>
      <right style="hair"/>
      <top style="medium"/>
      <bottom style="hair"/>
    </border>
    <border>
      <left style="medium"/>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hair"/>
      <top>
        <color indexed="63"/>
      </top>
      <bottom style="medium"/>
    </border>
    <border>
      <left style="hair"/>
      <right/>
      <top style="hair"/>
      <bottom style="medium"/>
    </border>
    <border>
      <left style="hair"/>
      <right>
        <color indexed="63"/>
      </right>
      <top/>
      <bottom style="medium"/>
    </border>
    <border>
      <left/>
      <right/>
      <top/>
      <bottom style="medium"/>
    </border>
    <border>
      <left style="medium"/>
      <right>
        <color indexed="63"/>
      </right>
      <top>
        <color indexed="63"/>
      </top>
      <bottom style="medium"/>
    </border>
    <border>
      <left>
        <color indexed="63"/>
      </left>
      <right style="medium"/>
      <top>
        <color indexed="63"/>
      </top>
      <bottom style="medium"/>
    </border>
    <border>
      <left/>
      <right style="thin"/>
      <top/>
      <bottom style="thin"/>
    </border>
    <border>
      <left style="thin"/>
      <right/>
      <top/>
      <bottom style="thin"/>
    </border>
    <border>
      <left/>
      <right/>
      <top/>
      <bottom style="thin"/>
    </border>
    <border>
      <left style="thin"/>
      <right style="thin"/>
      <top/>
      <bottom style="thin"/>
    </border>
    <border>
      <left style="thin"/>
      <right style="hair"/>
      <top>
        <color indexed="63"/>
      </top>
      <bottom>
        <color indexed="63"/>
      </bottom>
    </border>
    <border>
      <left style="hair"/>
      <right>
        <color indexed="63"/>
      </right>
      <top>
        <color indexed="63"/>
      </top>
      <bottom style="hair"/>
    </border>
    <border>
      <left style="thin"/>
      <right style="hair"/>
      <top>
        <color indexed="63"/>
      </top>
      <bottom style="thin"/>
    </border>
    <border>
      <left style="hair"/>
      <right style="hair"/>
      <top>
        <color indexed="63"/>
      </top>
      <bottom style="hair"/>
    </border>
    <border>
      <left style="thin"/>
      <right style="hair"/>
      <top style="thin"/>
      <bottom>
        <color indexed="63"/>
      </bottom>
    </border>
    <border>
      <left style="hair"/>
      <right style="hair"/>
      <top style="thin"/>
      <bottom style="hair"/>
    </border>
    <border>
      <left>
        <color indexed="63"/>
      </left>
      <right style="thin"/>
      <top style="thin"/>
      <bottom style="dashed"/>
    </border>
    <border>
      <left style="thin"/>
      <right style="thin"/>
      <top style="dashed"/>
      <bottom style="thin"/>
    </border>
    <border>
      <left style="medium"/>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style="thin"/>
      <top style="dashed"/>
      <bottom style="dashed"/>
    </border>
    <border>
      <left style="thin"/>
      <right style="medium"/>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right style="medium"/>
      <top style="medium"/>
      <bottom style="medium"/>
    </border>
    <border>
      <left style="medium"/>
      <right style="thin"/>
      <top>
        <color indexed="63"/>
      </top>
      <bottom style="dashed"/>
    </border>
    <border>
      <left style="thin"/>
      <right style="thin"/>
      <top/>
      <bottom style="dashed"/>
    </border>
    <border>
      <left style="thin"/>
      <right style="medium"/>
      <top>
        <color indexed="63"/>
      </top>
      <bottom style="dashed"/>
    </border>
    <border>
      <left style="medium"/>
      <right style="thin"/>
      <top>
        <color indexed="63"/>
      </top>
      <bottom style="medium"/>
    </border>
    <border>
      <left style="thin"/>
      <right style="thin"/>
      <top>
        <color indexed="63"/>
      </top>
      <bottom style="medium"/>
    </border>
    <border>
      <left style="thin"/>
      <right/>
      <top style="medium"/>
      <bottom style="medium"/>
    </border>
    <border>
      <left style="thin"/>
      <right style="medium"/>
      <top>
        <color indexed="63"/>
      </top>
      <bottom style="medium"/>
    </border>
    <border>
      <left style="thin"/>
      <right style="dashed"/>
      <top style="medium"/>
      <bottom style="dashed"/>
    </border>
    <border>
      <left style="dashed"/>
      <right/>
      <top style="medium"/>
      <bottom style="dashed"/>
    </border>
    <border>
      <left style="dashed"/>
      <right style="thin"/>
      <top style="medium"/>
      <bottom style="dashed"/>
    </border>
    <border>
      <left style="thin"/>
      <right style="dashed"/>
      <top style="dashed"/>
      <bottom style="dashed"/>
    </border>
    <border>
      <left style="dashed"/>
      <right/>
      <top style="dashed"/>
      <bottom style="dashed"/>
    </border>
    <border>
      <left style="dashed"/>
      <right style="thin"/>
      <top style="dashed"/>
      <bottom style="dashed"/>
    </border>
    <border>
      <left style="thin"/>
      <right style="dashed"/>
      <top style="dashed"/>
      <bottom/>
    </border>
    <border>
      <left style="dashed"/>
      <right style="thin"/>
      <top style="dashed"/>
      <bottom>
        <color indexed="63"/>
      </bottom>
    </border>
    <border>
      <left style="dashed"/>
      <right/>
      <top style="dashed"/>
      <bottom>
        <color indexed="63"/>
      </bottom>
    </border>
    <border>
      <left style="thin"/>
      <right style="dashed"/>
      <top>
        <color indexed="63"/>
      </top>
      <bottom style="thin"/>
    </border>
    <border>
      <left style="dashed"/>
      <right/>
      <top style="dashed"/>
      <bottom style="thin"/>
    </border>
    <border>
      <left style="dashed"/>
      <right style="thin"/>
      <top>
        <color indexed="63"/>
      </top>
      <bottom style="thin"/>
    </border>
    <border>
      <left style="thin"/>
      <right style="dashed"/>
      <top style="thin"/>
      <bottom style="dashed"/>
    </border>
    <border>
      <left/>
      <right style="dashed"/>
      <top style="dashed"/>
      <bottom style="dashed"/>
    </border>
    <border>
      <left style="thin"/>
      <right style="dashed"/>
      <top>
        <color indexed="63"/>
      </top>
      <bottom style="dashed"/>
    </border>
    <border>
      <left style="dashed"/>
      <right style="dashed"/>
      <top style="dashed"/>
      <bottom style="thin"/>
    </border>
    <border>
      <left style="dashed"/>
      <right style="thin"/>
      <top style="dashed"/>
      <bottom style="thin"/>
    </border>
    <border>
      <left/>
      <right style="thin"/>
      <top style="thin"/>
      <bottom style="thin"/>
    </border>
    <border>
      <left style="hair"/>
      <right style="thin"/>
      <top style="thin"/>
      <bottom style="dashed"/>
    </border>
    <border>
      <left style="thin"/>
      <right style="thin"/>
      <top style="thin"/>
      <bottom>
        <color indexed="63"/>
      </bottom>
    </border>
    <border>
      <left/>
      <right style="thin"/>
      <top style="dashed"/>
      <bottom style="thin"/>
    </border>
    <border>
      <left style="hair"/>
      <right style="thin"/>
      <top/>
      <bottom style="dashed"/>
    </border>
    <border>
      <left>
        <color indexed="63"/>
      </left>
      <right style="thin"/>
      <top style="dashed"/>
      <bottom style="dashed"/>
    </border>
    <border>
      <left style="hair"/>
      <right style="thin"/>
      <top style="dashed"/>
      <bottom style="dashed"/>
    </border>
    <border>
      <left style="hair"/>
      <right style="thin"/>
      <top style="dashed"/>
      <bottom style="thin"/>
    </border>
    <border>
      <left>
        <color indexed="63"/>
      </left>
      <right style="thin"/>
      <top style="dashed"/>
      <bottom>
        <color indexed="63"/>
      </bottom>
    </border>
    <border>
      <left style="hair"/>
      <right style="thin"/>
      <top style="dashed"/>
      <bottom>
        <color indexed="63"/>
      </bottom>
    </border>
    <border>
      <left>
        <color indexed="63"/>
      </left>
      <right>
        <color indexed="63"/>
      </right>
      <top style="thin"/>
      <bottom style="dashed"/>
    </border>
    <border>
      <left/>
      <right/>
      <top style="thin"/>
      <bottom style="thin"/>
    </border>
    <border>
      <left/>
      <right/>
      <top style="dashed"/>
      <bottom style="dashed"/>
    </border>
    <border>
      <left style="thin"/>
      <right/>
      <top style="dashed"/>
      <bottom style="dashed"/>
    </border>
    <border>
      <left/>
      <right/>
      <top style="medium"/>
      <bottom style="medium"/>
    </border>
    <border>
      <left>
        <color indexed="63"/>
      </left>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color indexed="63"/>
      </right>
      <top style="medium"/>
      <bottom style="thin"/>
    </border>
    <border>
      <left>
        <color indexed="63"/>
      </left>
      <right style="hair"/>
      <top style="medium"/>
      <bottom style="thin"/>
    </border>
    <border>
      <left style="hair"/>
      <right style="thin"/>
      <top style="medium"/>
      <bottom style="thin"/>
    </border>
    <border>
      <left style="hair"/>
      <right style="hair"/>
      <top style="medium"/>
      <bottom/>
    </border>
    <border>
      <left style="hair"/>
      <right style="hair"/>
      <top/>
      <bottom style="medium"/>
    </border>
    <border>
      <left style="hair"/>
      <right style="hair"/>
      <top style="medium"/>
      <bottom style="thin"/>
    </border>
    <border>
      <left style="hair"/>
      <right>
        <color indexed="63"/>
      </right>
      <top style="medium"/>
      <bottom>
        <color indexed="63"/>
      </bottom>
    </border>
    <border>
      <left>
        <color indexed="63"/>
      </left>
      <right>
        <color indexed="63"/>
      </right>
      <top style="medium"/>
      <bottom>
        <color indexed="63"/>
      </bottom>
    </border>
    <border>
      <left>
        <color indexed="63"/>
      </left>
      <right style="hair"/>
      <top style="medium"/>
      <bottom/>
    </border>
    <border>
      <left/>
      <right/>
      <top style="dashed"/>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29" borderId="1" applyNumberFormat="0" applyAlignment="0" applyProtection="0"/>
    <xf numFmtId="0" fontId="64" fillId="0" borderId="6" applyNumberFormat="0" applyFill="0" applyAlignment="0" applyProtection="0"/>
    <xf numFmtId="0" fontId="65" fillId="30" borderId="0" applyNumberFormat="0" applyBorder="0" applyAlignment="0" applyProtection="0"/>
    <xf numFmtId="0" fontId="0" fillId="0" borderId="0">
      <alignment/>
      <protection/>
    </xf>
    <xf numFmtId="0" fontId="0" fillId="31" borderId="7" applyNumberFormat="0" applyFont="0" applyAlignment="0" applyProtection="0"/>
    <xf numFmtId="0" fontId="66" fillId="26" borderId="8" applyNumberFormat="0" applyAlignment="0" applyProtection="0"/>
    <xf numFmtId="9" fontId="0" fillId="0" borderId="0" applyFont="0" applyFill="0" applyBorder="0" applyAlignment="0" applyProtection="0"/>
    <xf numFmtId="0" fontId="0" fillId="0" borderId="0">
      <alignment/>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94">
    <xf numFmtId="0" fontId="0" fillId="0" borderId="0" xfId="0" applyAlignment="1">
      <alignment/>
    </xf>
    <xf numFmtId="0" fontId="2" fillId="0" borderId="0" xfId="0" applyFont="1" applyFill="1" applyAlignment="1" applyProtection="1">
      <alignment/>
      <protection/>
    </xf>
    <xf numFmtId="0" fontId="2" fillId="0" borderId="0" xfId="0" applyFont="1" applyFill="1" applyAlignment="1" applyProtection="1">
      <alignment horizontal="center"/>
      <protection/>
    </xf>
    <xf numFmtId="0" fontId="2"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2" fillId="0" borderId="0" xfId="0" applyFont="1" applyFill="1" applyAlignment="1" applyProtection="1">
      <alignment horizontal="center"/>
      <protection locked="0"/>
    </xf>
    <xf numFmtId="0" fontId="2" fillId="0" borderId="0" xfId="0" applyFont="1" applyFill="1" applyAlignment="1">
      <alignment/>
    </xf>
    <xf numFmtId="0" fontId="2" fillId="0" borderId="0" xfId="0" applyFont="1" applyFill="1" applyAlignment="1">
      <alignment vertical="top" wrapText="1"/>
    </xf>
    <xf numFmtId="0" fontId="2" fillId="0" borderId="0" xfId="0" applyFont="1" applyFill="1" applyAlignment="1">
      <alignment vertical="top"/>
    </xf>
    <xf numFmtId="0" fontId="7" fillId="0" borderId="0" xfId="0" applyFont="1" applyFill="1" applyAlignment="1">
      <alignment/>
    </xf>
    <xf numFmtId="0" fontId="2" fillId="0" borderId="10"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Alignment="1" applyProtection="1">
      <alignment/>
      <protection locked="0"/>
    </xf>
    <xf numFmtId="0" fontId="2" fillId="0" borderId="14" xfId="0" applyFont="1" applyFill="1" applyBorder="1" applyAlignment="1" applyProtection="1">
      <alignment/>
      <protection locked="0"/>
    </xf>
    <xf numFmtId="0" fontId="2" fillId="0" borderId="15" xfId="0" applyFont="1" applyFill="1" applyBorder="1" applyAlignment="1" applyProtection="1">
      <alignment/>
      <protection locked="0"/>
    </xf>
    <xf numFmtId="0" fontId="2" fillId="0" borderId="16" xfId="0" applyFont="1" applyFill="1" applyBorder="1" applyAlignment="1" applyProtection="1">
      <alignment/>
      <protection locked="0"/>
    </xf>
    <xf numFmtId="0" fontId="2" fillId="0" borderId="17" xfId="0" applyFont="1" applyFill="1" applyBorder="1" applyAlignment="1" applyProtection="1">
      <alignment/>
      <protection locked="0"/>
    </xf>
    <xf numFmtId="0" fontId="6" fillId="0" borderId="0" xfId="0" applyFont="1" applyFill="1" applyAlignment="1" applyProtection="1">
      <alignment horizontal="left"/>
      <protection/>
    </xf>
    <xf numFmtId="0" fontId="2" fillId="0" borderId="0" xfId="0" applyFont="1" applyFill="1" applyBorder="1" applyAlignment="1" applyProtection="1">
      <alignment vertical="center"/>
      <protection/>
    </xf>
    <xf numFmtId="0" fontId="4" fillId="0" borderId="0" xfId="0" applyFont="1" applyFill="1" applyAlignment="1" applyProtection="1">
      <alignment horizontal="left" vertical="center"/>
      <protection locked="0"/>
    </xf>
    <xf numFmtId="0" fontId="2" fillId="0" borderId="0" xfId="0" applyFont="1" applyFill="1" applyBorder="1" applyAlignment="1" applyProtection="1">
      <alignment horizontal="center" vertical="center"/>
      <protection/>
    </xf>
    <xf numFmtId="0" fontId="6" fillId="0" borderId="0" xfId="0" applyFont="1" applyFill="1" applyAlignment="1" applyProtection="1">
      <alignment/>
      <protection/>
    </xf>
    <xf numFmtId="0" fontId="2" fillId="0" borderId="0" xfId="0" applyFont="1" applyFill="1" applyBorder="1" applyAlignment="1" applyProtection="1">
      <alignment horizontal="right" vertical="center"/>
      <protection/>
    </xf>
    <xf numFmtId="0" fontId="2" fillId="0" borderId="0" xfId="0" applyFont="1" applyFill="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0" xfId="0" applyFont="1" applyFill="1" applyBorder="1" applyAlignment="1" applyProtection="1">
      <alignment horizontal="right"/>
      <protection/>
    </xf>
    <xf numFmtId="0" fontId="2" fillId="0" borderId="18" xfId="0" applyFont="1" applyFill="1" applyBorder="1" applyAlignment="1" applyProtection="1">
      <alignment wrapText="1" readingOrder="1"/>
      <protection/>
    </xf>
    <xf numFmtId="0" fontId="2" fillId="0" borderId="18" xfId="0" applyFont="1" applyFill="1" applyBorder="1" applyAlignment="1" applyProtection="1">
      <alignment readingOrder="1"/>
      <protection/>
    </xf>
    <xf numFmtId="0" fontId="2" fillId="0" borderId="0" xfId="0" applyFont="1" applyFill="1" applyAlignment="1" applyProtection="1">
      <alignment vertical="center"/>
      <protection locked="0"/>
    </xf>
    <xf numFmtId="0" fontId="7" fillId="0" borderId="16"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xf>
    <xf numFmtId="0" fontId="7" fillId="0" borderId="0" xfId="0" applyFont="1" applyFill="1" applyAlignment="1" applyProtection="1">
      <alignment/>
      <protection/>
    </xf>
    <xf numFmtId="0" fontId="2" fillId="0" borderId="0" xfId="0" applyFont="1" applyFill="1" applyAlignment="1" applyProtection="1">
      <alignment horizontal="center" wrapText="1"/>
      <protection/>
    </xf>
    <xf numFmtId="0" fontId="2" fillId="0" borderId="0" xfId="0" applyFont="1" applyFill="1" applyBorder="1" applyAlignment="1" applyProtection="1">
      <alignment horizontal="right" vertical="top"/>
      <protection/>
    </xf>
    <xf numFmtId="0" fontId="2" fillId="0" borderId="19" xfId="0" applyFont="1" applyFill="1" applyBorder="1" applyAlignment="1" applyProtection="1">
      <alignment horizontal="right" vertical="center"/>
      <protection/>
    </xf>
    <xf numFmtId="0" fontId="2" fillId="0" borderId="19" xfId="0" applyFont="1" applyFill="1" applyBorder="1" applyAlignment="1" applyProtection="1">
      <alignment vertical="top" wrapText="1" readingOrder="1"/>
      <protection/>
    </xf>
    <xf numFmtId="0" fontId="7" fillId="0" borderId="20" xfId="0" applyFont="1" applyFill="1" applyBorder="1" applyAlignment="1" applyProtection="1">
      <alignment horizontal="center" vertical="center" wrapText="1" readingOrder="1"/>
      <protection locked="0"/>
    </xf>
    <xf numFmtId="0" fontId="7" fillId="0" borderId="21" xfId="0" applyFont="1" applyFill="1" applyBorder="1" applyAlignment="1" applyProtection="1">
      <alignment horizontal="center" vertical="center" wrapText="1" readingOrder="1"/>
      <protection locked="0"/>
    </xf>
    <xf numFmtId="0" fontId="15" fillId="0" borderId="0" xfId="0" applyFont="1" applyFill="1" applyBorder="1" applyAlignment="1" applyProtection="1">
      <alignment horizontal="left"/>
      <protection/>
    </xf>
    <xf numFmtId="0" fontId="0" fillId="0" borderId="0" xfId="0" applyFont="1" applyFill="1" applyBorder="1" applyAlignment="1" applyProtection="1">
      <alignment horizontal="left" vertical="top" wrapText="1" readingOrder="1"/>
      <protection/>
    </xf>
    <xf numFmtId="0" fontId="7" fillId="0" borderId="0" xfId="0" applyFont="1" applyFill="1" applyBorder="1" applyAlignment="1" applyProtection="1">
      <alignment horizontal="center" vertical="center"/>
      <protection/>
    </xf>
    <xf numFmtId="0" fontId="2" fillId="0" borderId="0" xfId="0" applyFont="1" applyFill="1" applyAlignment="1" applyProtection="1">
      <alignment horizontal="right"/>
      <protection/>
    </xf>
    <xf numFmtId="0" fontId="2" fillId="0" borderId="19" xfId="0" applyFont="1" applyFill="1" applyBorder="1" applyAlignment="1" applyProtection="1">
      <alignment horizontal="center"/>
      <protection/>
    </xf>
    <xf numFmtId="0" fontId="2" fillId="0" borderId="22" xfId="0" applyFont="1" applyFill="1" applyBorder="1" applyAlignment="1" applyProtection="1">
      <alignment/>
      <protection/>
    </xf>
    <xf numFmtId="0" fontId="7" fillId="0" borderId="20" xfId="0" applyFont="1" applyFill="1" applyBorder="1" applyAlignment="1" applyProtection="1">
      <alignment horizontal="center" vertical="center"/>
      <protection locked="0"/>
    </xf>
    <xf numFmtId="0" fontId="7" fillId="0" borderId="21" xfId="0" applyFont="1" applyFill="1" applyBorder="1" applyAlignment="1" applyProtection="1">
      <alignment horizontal="center" vertical="center"/>
      <protection locked="0"/>
    </xf>
    <xf numFmtId="0" fontId="5" fillId="0" borderId="0" xfId="0" applyFont="1" applyFill="1" applyAlignment="1" applyProtection="1">
      <alignment/>
      <protection/>
    </xf>
    <xf numFmtId="0" fontId="2" fillId="0" borderId="0" xfId="0" applyFont="1" applyFill="1" applyAlignment="1" applyProtection="1">
      <alignment/>
      <protection/>
    </xf>
    <xf numFmtId="0" fontId="6" fillId="0" borderId="0" xfId="0" applyFont="1" applyFill="1" applyAlignment="1" applyProtection="1">
      <alignment vertical="top"/>
      <protection/>
    </xf>
    <xf numFmtId="0" fontId="6" fillId="0" borderId="0" xfId="0" applyFont="1" applyFill="1" applyAlignment="1" applyProtection="1">
      <alignment/>
      <protection/>
    </xf>
    <xf numFmtId="0" fontId="13" fillId="0" borderId="0" xfId="0" applyFont="1" applyFill="1" applyAlignment="1" applyProtection="1">
      <alignment horizontal="center"/>
      <protection/>
    </xf>
    <xf numFmtId="0" fontId="4" fillId="0" borderId="0" xfId="0" applyFont="1" applyFill="1" applyAlignment="1" applyProtection="1">
      <alignment horizontal="left" vertical="center"/>
      <protection/>
    </xf>
    <xf numFmtId="0" fontId="2" fillId="0" borderId="0" xfId="0" applyFont="1" applyFill="1" applyAlignment="1" applyProtection="1">
      <alignment horizontal="left"/>
      <protection/>
    </xf>
    <xf numFmtId="0" fontId="2" fillId="0" borderId="0" xfId="0" applyFont="1" applyFill="1" applyAlignment="1" applyProtection="1">
      <alignment/>
      <protection locked="0"/>
    </xf>
    <xf numFmtId="0" fontId="2" fillId="0" borderId="0" xfId="0" applyFont="1" applyFill="1" applyBorder="1" applyAlignment="1" applyProtection="1">
      <alignment horizontal="left" vertical="center"/>
      <protection/>
    </xf>
    <xf numFmtId="0" fontId="2" fillId="0" borderId="0" xfId="0" applyFont="1" applyFill="1" applyAlignment="1" applyProtection="1">
      <alignment horizontal="left" indent="1"/>
      <protection/>
    </xf>
    <xf numFmtId="0" fontId="2" fillId="0" borderId="0" xfId="0" applyFont="1" applyFill="1" applyAlignment="1" applyProtection="1">
      <alignment vertical="top"/>
      <protection/>
    </xf>
    <xf numFmtId="0" fontId="2" fillId="0" borderId="0" xfId="0" applyFont="1" applyFill="1" applyBorder="1" applyAlignment="1" applyProtection="1">
      <alignment horizontal="left" vertical="center" wrapText="1"/>
      <protection/>
    </xf>
    <xf numFmtId="0" fontId="2" fillId="0" borderId="0" xfId="0" applyFont="1" applyFill="1" applyAlignment="1" applyProtection="1">
      <alignment horizontal="left" vertical="center"/>
      <protection/>
    </xf>
    <xf numFmtId="0" fontId="12" fillId="0" borderId="0" xfId="0" applyFont="1" applyFill="1" applyAlignment="1" applyProtection="1">
      <alignment vertical="center"/>
      <protection/>
    </xf>
    <xf numFmtId="0" fontId="2" fillId="0" borderId="0" xfId="0" applyFont="1" applyFill="1" applyBorder="1" applyAlignment="1" applyProtection="1" quotePrefix="1">
      <alignment horizontal="left" vertical="center"/>
      <protection/>
    </xf>
    <xf numFmtId="0" fontId="7" fillId="0" borderId="23" xfId="0" applyFont="1" applyFill="1" applyBorder="1" applyAlignment="1" applyProtection="1">
      <alignment vertical="top"/>
      <protection/>
    </xf>
    <xf numFmtId="0" fontId="7" fillId="0" borderId="24" xfId="0" applyFont="1" applyFill="1" applyBorder="1" applyAlignment="1" applyProtection="1">
      <alignment vertical="top" wrapText="1"/>
      <protection/>
    </xf>
    <xf numFmtId="0" fontId="2" fillId="0" borderId="25" xfId="0" applyFont="1" applyFill="1" applyBorder="1" applyAlignment="1" applyProtection="1">
      <alignment horizontal="center" vertical="center"/>
      <protection/>
    </xf>
    <xf numFmtId="0" fontId="2" fillId="0" borderId="0" xfId="0" applyFont="1" applyFill="1" applyAlignment="1" applyProtection="1">
      <alignment horizontal="left"/>
      <protection locked="0"/>
    </xf>
    <xf numFmtId="0" fontId="7"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2" fillId="0" borderId="0" xfId="0" applyFont="1" applyFill="1" applyAlignment="1" applyProtection="1">
      <alignment horizontal="left" vertical="center"/>
      <protection locked="0"/>
    </xf>
    <xf numFmtId="0" fontId="2" fillId="0" borderId="0" xfId="0" applyFont="1" applyFill="1" applyBorder="1" applyAlignment="1" applyProtection="1">
      <alignment vertical="top"/>
      <protection/>
    </xf>
    <xf numFmtId="0" fontId="2" fillId="0" borderId="0" xfId="0" applyFont="1" applyFill="1" applyBorder="1" applyAlignment="1" applyProtection="1">
      <alignment horizontal="left" vertical="top" wrapText="1"/>
      <protection/>
    </xf>
    <xf numFmtId="0" fontId="8" fillId="0" borderId="0" xfId="0" applyFont="1" applyFill="1" applyBorder="1" applyAlignment="1" applyProtection="1">
      <alignment vertical="center" wrapText="1"/>
      <protection/>
    </xf>
    <xf numFmtId="0" fontId="9" fillId="0" borderId="26" xfId="0" applyFont="1" applyFill="1" applyBorder="1" applyAlignment="1" applyProtection="1">
      <alignment horizontal="center" vertical="top"/>
      <protection/>
    </xf>
    <xf numFmtId="0" fontId="2" fillId="0" borderId="0" xfId="0" applyFont="1" applyFill="1" applyBorder="1" applyAlignment="1" applyProtection="1">
      <alignment vertical="top" wrapText="1"/>
      <protection/>
    </xf>
    <xf numFmtId="0" fontId="2" fillId="0" borderId="27"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protection/>
    </xf>
    <xf numFmtId="0" fontId="7" fillId="0" borderId="0" xfId="0" applyFont="1" applyFill="1" applyBorder="1" applyAlignment="1" applyProtection="1">
      <alignment vertical="top"/>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vertical="center" wrapText="1"/>
      <protection/>
    </xf>
    <xf numFmtId="0" fontId="2" fillId="0" borderId="28" xfId="0" applyFont="1" applyFill="1" applyBorder="1" applyAlignment="1" applyProtection="1">
      <alignment vertical="top" wrapText="1" readingOrder="1"/>
      <protection locked="0"/>
    </xf>
    <xf numFmtId="0" fontId="2" fillId="0" borderId="13" xfId="0" applyFont="1" applyFill="1" applyBorder="1" applyAlignment="1" applyProtection="1">
      <alignment/>
      <protection/>
    </xf>
    <xf numFmtId="0" fontId="4" fillId="0" borderId="0" xfId="0" applyFont="1" applyFill="1" applyAlignment="1" applyProtection="1">
      <alignment vertical="center"/>
      <protection/>
    </xf>
    <xf numFmtId="0" fontId="4" fillId="0" borderId="0" xfId="0" applyFont="1" applyFill="1" applyBorder="1" applyAlignment="1" applyProtection="1">
      <alignment horizontal="left" vertical="top"/>
      <protection/>
    </xf>
    <xf numFmtId="0" fontId="2" fillId="0" borderId="20" xfId="0" applyFont="1" applyFill="1" applyBorder="1" applyAlignment="1" applyProtection="1">
      <alignment vertical="top" wrapText="1" readingOrder="1"/>
      <protection locked="0"/>
    </xf>
    <xf numFmtId="0" fontId="7" fillId="0" borderId="23" xfId="0" applyFont="1" applyFill="1" applyBorder="1" applyAlignment="1" applyProtection="1">
      <alignment vertical="center"/>
      <protection/>
    </xf>
    <xf numFmtId="0" fontId="7" fillId="0" borderId="24"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8" fillId="0" borderId="0" xfId="0" applyFont="1" applyFill="1" applyBorder="1" applyAlignment="1" applyProtection="1">
      <alignment vertical="top" wrapText="1"/>
      <protection/>
    </xf>
    <xf numFmtId="0" fontId="7" fillId="0" borderId="0" xfId="0" applyFont="1" applyFill="1" applyBorder="1" applyAlignment="1" applyProtection="1">
      <alignment vertical="top" wrapText="1"/>
      <protection/>
    </xf>
    <xf numFmtId="0" fontId="4" fillId="0" borderId="0" xfId="0" applyFont="1" applyFill="1" applyAlignment="1" applyProtection="1">
      <alignment vertical="top"/>
      <protection/>
    </xf>
    <xf numFmtId="0" fontId="2" fillId="0" borderId="0" xfId="0" applyFont="1" applyFill="1" applyBorder="1" applyAlignment="1" applyProtection="1">
      <alignment wrapText="1"/>
      <protection/>
    </xf>
    <xf numFmtId="0" fontId="4" fillId="0" borderId="0" xfId="0" applyFont="1" applyFill="1" applyAlignment="1" applyProtection="1">
      <alignment horizontal="left"/>
      <protection locked="0"/>
    </xf>
    <xf numFmtId="0" fontId="8" fillId="0" borderId="0" xfId="0" applyFont="1" applyFill="1" applyBorder="1" applyAlignment="1" applyProtection="1">
      <alignment horizontal="left" vertical="center" wrapText="1"/>
      <protection/>
    </xf>
    <xf numFmtId="0" fontId="20" fillId="0" borderId="0" xfId="0" applyFont="1" applyFill="1" applyBorder="1" applyAlignment="1" applyProtection="1">
      <alignment vertical="top" wrapText="1"/>
      <protection/>
    </xf>
    <xf numFmtId="0" fontId="2" fillId="0" borderId="0" xfId="0" applyFont="1" applyFill="1" applyBorder="1" applyAlignment="1" applyProtection="1">
      <alignment vertical="top" wrapText="1" readingOrder="1"/>
      <protection/>
    </xf>
    <xf numFmtId="0" fontId="20" fillId="0" borderId="0" xfId="0" applyFont="1" applyFill="1" applyAlignment="1">
      <alignment horizontal="left" wrapText="1"/>
    </xf>
    <xf numFmtId="0" fontId="4" fillId="0" borderId="0" xfId="0" applyFont="1" applyFill="1" applyAlignment="1" applyProtection="1">
      <alignment/>
      <protection/>
    </xf>
    <xf numFmtId="0" fontId="20" fillId="0" borderId="0" xfId="0" applyFont="1" applyFill="1" applyAlignment="1">
      <alignment/>
    </xf>
    <xf numFmtId="0" fontId="17" fillId="0" borderId="0" xfId="0" applyFont="1" applyFill="1" applyBorder="1" applyAlignment="1" applyProtection="1">
      <alignment horizontal="left" vertical="center" wrapText="1"/>
      <protection/>
    </xf>
    <xf numFmtId="0" fontId="12" fillId="0" borderId="0" xfId="0" applyFont="1" applyFill="1" applyAlignment="1" applyProtection="1">
      <alignment horizontal="left" vertical="center"/>
      <protection/>
    </xf>
    <xf numFmtId="0" fontId="7" fillId="0" borderId="0"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29" xfId="0" applyFont="1" applyFill="1" applyBorder="1" applyAlignment="1" applyProtection="1">
      <alignment/>
      <protection/>
    </xf>
    <xf numFmtId="0" fontId="2" fillId="0" borderId="30" xfId="0" applyFont="1" applyFill="1" applyBorder="1" applyAlignment="1" applyProtection="1">
      <alignment horizontal="left"/>
      <protection/>
    </xf>
    <xf numFmtId="0" fontId="2" fillId="0" borderId="31"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2" fillId="0" borderId="14"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33" xfId="0" applyFont="1" applyFill="1" applyBorder="1" applyAlignment="1" applyProtection="1">
      <alignment horizontal="center"/>
      <protection/>
    </xf>
    <xf numFmtId="0" fontId="2" fillId="0" borderId="34" xfId="0" applyFont="1" applyFill="1" applyBorder="1" applyAlignment="1" applyProtection="1">
      <alignment/>
      <protection/>
    </xf>
    <xf numFmtId="0" fontId="2" fillId="0" borderId="35" xfId="0" applyFont="1" applyFill="1" applyBorder="1" applyAlignment="1" applyProtection="1">
      <alignment vertical="top"/>
      <protection/>
    </xf>
    <xf numFmtId="0" fontId="2" fillId="0" borderId="36" xfId="0" applyFont="1" applyFill="1" applyBorder="1" applyAlignment="1" applyProtection="1">
      <alignment/>
      <protection/>
    </xf>
    <xf numFmtId="0" fontId="2" fillId="0" borderId="37" xfId="0" applyFont="1" applyFill="1" applyBorder="1" applyAlignment="1" applyProtection="1">
      <alignment/>
      <protection/>
    </xf>
    <xf numFmtId="0" fontId="2" fillId="0" borderId="37" xfId="0" applyFont="1" applyFill="1" applyBorder="1" applyAlignment="1" applyProtection="1" quotePrefix="1">
      <alignment/>
      <protection/>
    </xf>
    <xf numFmtId="0" fontId="2" fillId="0" borderId="38" xfId="0" applyFont="1" applyFill="1" applyBorder="1" applyAlignment="1" applyProtection="1">
      <alignment horizontal="center" vertical="top"/>
      <protection/>
    </xf>
    <xf numFmtId="0" fontId="2" fillId="0" borderId="39" xfId="0" applyFont="1" applyFill="1" applyBorder="1" applyAlignment="1" applyProtection="1">
      <alignment horizontal="center" vertical="top"/>
      <protection/>
    </xf>
    <xf numFmtId="0" fontId="2" fillId="0" borderId="40" xfId="0" applyFont="1" applyFill="1" applyBorder="1" applyAlignment="1" applyProtection="1">
      <alignment horizontal="center"/>
      <protection/>
    </xf>
    <xf numFmtId="0" fontId="2" fillId="0" borderId="41" xfId="0" applyFont="1" applyFill="1" applyBorder="1" applyAlignment="1" applyProtection="1">
      <alignment horizontal="center"/>
      <protection/>
    </xf>
    <xf numFmtId="0" fontId="2" fillId="0" borderId="42" xfId="0" applyFont="1" applyFill="1" applyBorder="1" applyAlignment="1" applyProtection="1">
      <alignment horizontal="center"/>
      <protection/>
    </xf>
    <xf numFmtId="0" fontId="2" fillId="0" borderId="43" xfId="0" applyFont="1" applyFill="1" applyBorder="1" applyAlignment="1" applyProtection="1">
      <alignment horizontal="center"/>
      <protection/>
    </xf>
    <xf numFmtId="0" fontId="2" fillId="0" borderId="44" xfId="0" applyFont="1" applyFill="1" applyBorder="1" applyAlignment="1" applyProtection="1">
      <alignment vertical="top"/>
      <protection/>
    </xf>
    <xf numFmtId="0" fontId="2" fillId="0" borderId="45" xfId="0" applyFont="1" applyFill="1" applyBorder="1" applyAlignment="1" applyProtection="1">
      <alignment vertical="top" wrapText="1"/>
      <protection/>
    </xf>
    <xf numFmtId="0" fontId="2" fillId="0" borderId="46" xfId="0" applyFont="1" applyFill="1" applyBorder="1" applyAlignment="1" applyProtection="1">
      <alignment horizontal="right" vertical="top" wrapText="1"/>
      <protection/>
    </xf>
    <xf numFmtId="0" fontId="2" fillId="0" borderId="23" xfId="0" applyFont="1" applyFill="1" applyBorder="1" applyAlignment="1" applyProtection="1">
      <alignment vertical="top" wrapText="1" readingOrder="1"/>
      <protection/>
    </xf>
    <xf numFmtId="0" fontId="2" fillId="0" borderId="47" xfId="0" applyFont="1" applyFill="1" applyBorder="1" applyAlignment="1" applyProtection="1">
      <alignment horizontal="left" vertical="top" wrapText="1"/>
      <protection/>
    </xf>
    <xf numFmtId="0" fontId="2" fillId="0" borderId="48" xfId="0" applyFont="1" applyFill="1" applyBorder="1" applyAlignment="1" applyProtection="1">
      <alignment vertical="top"/>
      <protection/>
    </xf>
    <xf numFmtId="0" fontId="2" fillId="0" borderId="49" xfId="0" applyFont="1" applyFill="1" applyBorder="1" applyAlignment="1" applyProtection="1">
      <alignment horizontal="left" vertical="top" wrapText="1"/>
      <protection/>
    </xf>
    <xf numFmtId="0" fontId="2" fillId="0" borderId="0" xfId="0" applyFont="1" applyFill="1" applyBorder="1" applyAlignment="1" applyProtection="1">
      <alignment horizontal="right" vertical="top" wrapText="1"/>
      <protection/>
    </xf>
    <xf numFmtId="0" fontId="2" fillId="0" borderId="0" xfId="0" applyFont="1" applyFill="1" applyBorder="1" applyAlignment="1" applyProtection="1">
      <alignment vertical="top" shrinkToFit="1" readingOrder="1"/>
      <protection/>
    </xf>
    <xf numFmtId="0" fontId="2" fillId="32" borderId="0" xfId="0" applyFont="1" applyFill="1" applyAlignment="1" applyProtection="1">
      <alignment horizontal="center"/>
      <protection/>
    </xf>
    <xf numFmtId="0" fontId="2" fillId="32" borderId="10" xfId="0" applyFont="1" applyFill="1" applyBorder="1" applyAlignment="1" applyProtection="1">
      <alignment horizontal="center"/>
      <protection/>
    </xf>
    <xf numFmtId="0" fontId="2" fillId="32" borderId="12"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0" fontId="2" fillId="32" borderId="14" xfId="0" applyFont="1" applyFill="1" applyBorder="1" applyAlignment="1" applyProtection="1">
      <alignment horizontal="center"/>
      <protection/>
    </xf>
    <xf numFmtId="0" fontId="20" fillId="32" borderId="13"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0" fillId="0" borderId="13" xfId="0" applyFont="1" applyFill="1" applyBorder="1" applyAlignment="1" applyProtection="1">
      <alignment horizontal="center"/>
      <protection/>
    </xf>
    <xf numFmtId="0" fontId="20" fillId="0" borderId="0" xfId="0" applyFont="1" applyFill="1" applyAlignment="1" applyProtection="1">
      <alignment horizontal="center"/>
      <protection/>
    </xf>
    <xf numFmtId="0" fontId="2" fillId="0" borderId="12" xfId="0" applyFont="1" applyFill="1" applyBorder="1" applyAlignment="1" applyProtection="1">
      <alignment horizontal="center"/>
      <protection/>
    </xf>
    <xf numFmtId="0" fontId="2" fillId="0" borderId="0" xfId="0" applyFont="1" applyFill="1" applyAlignment="1" applyProtection="1" quotePrefix="1">
      <alignment horizontal="center"/>
      <protection/>
    </xf>
    <xf numFmtId="1" fontId="2" fillId="0" borderId="0" xfId="0" applyNumberFormat="1" applyFont="1" applyFill="1" applyBorder="1" applyAlignment="1" applyProtection="1">
      <alignment horizontal="center" vertical="top" shrinkToFit="1" readingOrder="1"/>
      <protection/>
    </xf>
    <xf numFmtId="0" fontId="2" fillId="0" borderId="0" xfId="0" applyFont="1" applyFill="1" applyBorder="1" applyAlignment="1" applyProtection="1">
      <alignment horizontal="left" wrapText="1"/>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right"/>
      <protection/>
    </xf>
    <xf numFmtId="0" fontId="2" fillId="0" borderId="0" xfId="0" applyFont="1" applyFill="1" applyBorder="1" applyAlignment="1" applyProtection="1">
      <alignment horizontal="left"/>
      <protection/>
    </xf>
    <xf numFmtId="0" fontId="20" fillId="0" borderId="0" xfId="0" applyFont="1" applyFill="1" applyBorder="1" applyAlignment="1" applyProtection="1">
      <alignment horizontal="left"/>
      <protection/>
    </xf>
    <xf numFmtId="0" fontId="21" fillId="0" borderId="0" xfId="0" applyFont="1" applyFill="1" applyBorder="1" applyAlignment="1" applyProtection="1">
      <alignment horizontal="center"/>
      <protection/>
    </xf>
    <xf numFmtId="197" fontId="19" fillId="0" borderId="0" xfId="0" applyNumberFormat="1" applyFont="1" applyFill="1" applyBorder="1" applyAlignment="1" applyProtection="1">
      <alignment horizontal="center"/>
      <protection/>
    </xf>
    <xf numFmtId="0" fontId="20" fillId="0" borderId="0" xfId="0" applyFont="1" applyFill="1" applyAlignment="1" applyProtection="1">
      <alignment/>
      <protection/>
    </xf>
    <xf numFmtId="0" fontId="6" fillId="0" borderId="0" xfId="0" applyFont="1" applyFill="1" applyBorder="1" applyAlignment="1" applyProtection="1">
      <alignment horizontal="left" vertical="top"/>
      <protection/>
    </xf>
    <xf numFmtId="0" fontId="6" fillId="0" borderId="0" xfId="0" applyFont="1" applyFill="1" applyBorder="1" applyAlignment="1" applyProtection="1">
      <alignment horizontal="center" wrapText="1"/>
      <protection/>
    </xf>
    <xf numFmtId="0" fontId="23"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protection/>
    </xf>
    <xf numFmtId="0" fontId="10" fillId="0" borderId="0" xfId="0" applyFont="1" applyFill="1" applyBorder="1" applyAlignment="1" applyProtection="1">
      <alignment horizontal="left" wrapText="1"/>
      <protection/>
    </xf>
    <xf numFmtId="0" fontId="6" fillId="0" borderId="0" xfId="0" applyFont="1" applyFill="1" applyBorder="1" applyAlignment="1" applyProtection="1">
      <alignment/>
      <protection/>
    </xf>
    <xf numFmtId="0" fontId="0" fillId="0" borderId="0" xfId="0" applyFill="1" applyAlignment="1">
      <alignment wrapText="1"/>
    </xf>
    <xf numFmtId="0" fontId="0" fillId="0" borderId="0" xfId="0" applyFill="1" applyAlignment="1">
      <alignment/>
    </xf>
    <xf numFmtId="0" fontId="0" fillId="0" borderId="0" xfId="0" applyFill="1" applyAlignment="1">
      <alignment/>
    </xf>
    <xf numFmtId="0" fontId="2" fillId="0" borderId="0" xfId="0" applyFont="1" applyFill="1" applyBorder="1" applyAlignment="1" applyProtection="1">
      <alignment vertical="center" wrapText="1" readingOrder="1"/>
      <protection/>
    </xf>
    <xf numFmtId="0" fontId="20" fillId="0" borderId="0" xfId="0" applyFont="1" applyFill="1" applyBorder="1" applyAlignment="1" applyProtection="1">
      <alignment vertical="top" wrapText="1" readingOrder="1"/>
      <protection/>
    </xf>
    <xf numFmtId="0" fontId="2" fillId="0" borderId="0" xfId="0" applyFont="1" applyFill="1" applyAlignment="1">
      <alignment horizontal="left" vertical="center" wrapText="1"/>
    </xf>
    <xf numFmtId="0" fontId="23" fillId="0" borderId="0" xfId="0" applyFont="1" applyFill="1" applyAlignment="1" applyProtection="1">
      <alignment horizontal="left" vertical="center"/>
      <protection/>
    </xf>
    <xf numFmtId="0" fontId="2" fillId="0" borderId="0" xfId="0" applyFont="1" applyFill="1" applyAlignment="1" applyProtection="1">
      <alignment horizontal="center" vertical="top"/>
      <protection/>
    </xf>
    <xf numFmtId="0" fontId="2" fillId="0" borderId="0" xfId="0" applyFont="1" applyFill="1" applyAlignment="1" applyProtection="1">
      <alignment horizontal="right" vertical="center"/>
      <protection/>
    </xf>
    <xf numFmtId="0" fontId="5" fillId="0" borderId="0" xfId="0" applyFont="1" applyFill="1" applyAlignment="1">
      <alignment/>
    </xf>
    <xf numFmtId="0" fontId="2" fillId="0" borderId="0" xfId="0" applyNumberFormat="1" applyFont="1" applyFill="1" applyAlignment="1">
      <alignment vertical="top" wrapText="1"/>
    </xf>
    <xf numFmtId="0" fontId="2" fillId="0" borderId="0" xfId="0" applyNumberFormat="1" applyFont="1" applyFill="1" applyAlignment="1">
      <alignment wrapText="1"/>
    </xf>
    <xf numFmtId="0" fontId="2" fillId="0" borderId="0" xfId="0" applyFont="1" applyFill="1" applyAlignment="1">
      <alignment vertical="center"/>
    </xf>
    <xf numFmtId="0" fontId="2" fillId="0" borderId="28" xfId="0" applyFont="1" applyFill="1" applyBorder="1" applyAlignment="1" applyProtection="1">
      <alignment vertical="center" wrapText="1" readingOrder="1"/>
      <protection/>
    </xf>
    <xf numFmtId="0" fontId="2" fillId="0" borderId="50" xfId="0" applyFont="1" applyFill="1" applyBorder="1" applyAlignment="1" applyProtection="1">
      <alignment vertical="center" wrapText="1" readingOrder="1"/>
      <protection/>
    </xf>
    <xf numFmtId="0" fontId="2" fillId="0" borderId="18" xfId="0" applyFont="1" applyFill="1" applyBorder="1" applyAlignment="1">
      <alignment vertical="top"/>
    </xf>
    <xf numFmtId="0" fontId="2" fillId="0" borderId="18" xfId="0" applyFont="1" applyFill="1" applyBorder="1" applyAlignment="1">
      <alignment vertical="top" wrapText="1"/>
    </xf>
    <xf numFmtId="0" fontId="0" fillId="0" borderId="0" xfId="0" applyFill="1" applyAlignment="1">
      <alignment vertical="top"/>
    </xf>
    <xf numFmtId="0" fontId="28" fillId="0" borderId="0" xfId="0" applyFont="1" applyFill="1" applyAlignment="1">
      <alignment horizontal="left" vertical="center" wrapText="1"/>
    </xf>
    <xf numFmtId="0" fontId="2" fillId="0" borderId="20" xfId="0" applyNumberFormat="1" applyFont="1" applyFill="1" applyBorder="1" applyAlignment="1" applyProtection="1">
      <alignment/>
      <protection locked="0"/>
    </xf>
    <xf numFmtId="0" fontId="8" fillId="0" borderId="0" xfId="0" applyFont="1" applyFill="1" applyAlignment="1" applyProtection="1">
      <alignment/>
      <protection/>
    </xf>
    <xf numFmtId="0" fontId="4" fillId="0" borderId="0" xfId="0" applyFont="1" applyFill="1" applyAlignment="1" applyProtection="1">
      <alignment/>
      <protection/>
    </xf>
    <xf numFmtId="0" fontId="2" fillId="0" borderId="0" xfId="58" applyFont="1" applyFill="1" applyBorder="1" applyAlignment="1" applyProtection="1">
      <alignment horizontal="right"/>
      <protection/>
    </xf>
    <xf numFmtId="0" fontId="2" fillId="0" borderId="18" xfId="58" applyFont="1" applyFill="1" applyBorder="1" applyAlignment="1" applyProtection="1">
      <alignment readingOrder="1"/>
      <protection/>
    </xf>
    <xf numFmtId="0" fontId="2" fillId="0" borderId="18" xfId="58" applyFont="1" applyFill="1" applyBorder="1" applyAlignment="1" applyProtection="1">
      <alignment wrapText="1" readingOrder="1"/>
      <protection/>
    </xf>
    <xf numFmtId="0" fontId="2" fillId="0" borderId="0" xfId="58" applyFont="1" applyFill="1" applyProtection="1">
      <alignment/>
      <protection/>
    </xf>
    <xf numFmtId="0" fontId="7" fillId="0" borderId="51" xfId="0" applyFont="1" applyFill="1" applyBorder="1" applyAlignment="1" applyProtection="1">
      <alignment horizontal="center" vertical="center"/>
      <protection/>
    </xf>
    <xf numFmtId="2" fontId="7" fillId="0" borderId="43" xfId="0" applyNumberFormat="1" applyFont="1" applyFill="1" applyBorder="1" applyAlignment="1" applyProtection="1">
      <alignment horizontal="center"/>
      <protection/>
    </xf>
    <xf numFmtId="0" fontId="70" fillId="0" borderId="0" xfId="54" applyFont="1" applyFill="1" applyAlignment="1" applyProtection="1">
      <alignment/>
      <protection locked="0"/>
    </xf>
    <xf numFmtId="0" fontId="2" fillId="0" borderId="0" xfId="0" applyFont="1" applyFill="1" applyAlignment="1" applyProtection="1">
      <alignment wrapText="1"/>
      <protection locked="0"/>
    </xf>
    <xf numFmtId="0" fontId="7" fillId="0"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protection/>
    </xf>
    <xf numFmtId="0" fontId="0" fillId="0" borderId="0" xfId="0" applyFill="1" applyAlignment="1" applyProtection="1">
      <alignment/>
      <protection/>
    </xf>
    <xf numFmtId="0" fontId="13" fillId="0" borderId="0" xfId="0" applyFont="1" applyFill="1" applyAlignment="1" applyProtection="1">
      <alignment/>
      <protection/>
    </xf>
    <xf numFmtId="0" fontId="7" fillId="0" borderId="52" xfId="0" applyFont="1" applyFill="1" applyBorder="1" applyAlignment="1" applyProtection="1">
      <alignment/>
      <protection/>
    </xf>
    <xf numFmtId="0" fontId="7" fillId="0" borderId="53" xfId="0" applyFont="1" applyFill="1" applyBorder="1" applyAlignment="1" applyProtection="1">
      <alignment/>
      <protection/>
    </xf>
    <xf numFmtId="0" fontId="7" fillId="0" borderId="54" xfId="0" applyFont="1" applyFill="1" applyBorder="1" applyAlignment="1" applyProtection="1">
      <alignment/>
      <protection/>
    </xf>
    <xf numFmtId="0" fontId="7" fillId="0" borderId="55" xfId="0" applyFont="1" applyFill="1" applyBorder="1" applyAlignment="1" applyProtection="1">
      <alignment/>
      <protection/>
    </xf>
    <xf numFmtId="0" fontId="2" fillId="0" borderId="56" xfId="0" applyFont="1" applyFill="1" applyBorder="1" applyAlignment="1" applyProtection="1">
      <alignment vertical="top" wrapText="1"/>
      <protection locked="0"/>
    </xf>
    <xf numFmtId="0" fontId="2" fillId="0" borderId="57" xfId="0" applyFont="1" applyFill="1" applyBorder="1" applyAlignment="1" applyProtection="1">
      <alignment vertical="top" wrapText="1"/>
      <protection locked="0"/>
    </xf>
    <xf numFmtId="0" fontId="2" fillId="0" borderId="58" xfId="0" applyFont="1" applyFill="1" applyBorder="1" applyAlignment="1" applyProtection="1">
      <alignment vertical="top" wrapText="1"/>
      <protection locked="0"/>
    </xf>
    <xf numFmtId="0" fontId="2" fillId="0" borderId="59" xfId="0" applyFont="1" applyFill="1" applyBorder="1" applyAlignment="1" applyProtection="1">
      <alignment vertical="top" wrapText="1"/>
      <protection locked="0"/>
    </xf>
    <xf numFmtId="0" fontId="2" fillId="0" borderId="21" xfId="0" applyFont="1" applyFill="1" applyBorder="1" applyAlignment="1" applyProtection="1">
      <alignment vertical="top" wrapText="1"/>
      <protection locked="0"/>
    </xf>
    <xf numFmtId="0" fontId="2" fillId="0" borderId="60" xfId="0" applyFont="1" applyFill="1" applyBorder="1" applyAlignment="1" applyProtection="1">
      <alignment vertical="top" wrapText="1"/>
      <protection locked="0"/>
    </xf>
    <xf numFmtId="0" fontId="2" fillId="0" borderId="61" xfId="0" applyFont="1" applyFill="1" applyBorder="1" applyAlignment="1" applyProtection="1">
      <alignment vertical="top" wrapText="1"/>
      <protection locked="0"/>
    </xf>
    <xf numFmtId="0" fontId="2" fillId="0" borderId="62" xfId="0" applyFont="1" applyFill="1" applyBorder="1" applyAlignment="1" applyProtection="1">
      <alignment vertical="top" wrapText="1"/>
      <protection locked="0"/>
    </xf>
    <xf numFmtId="0" fontId="2" fillId="0" borderId="63" xfId="0" applyFont="1" applyFill="1" applyBorder="1" applyAlignment="1" applyProtection="1">
      <alignment vertical="top" wrapText="1"/>
      <protection locked="0"/>
    </xf>
    <xf numFmtId="0" fontId="7" fillId="0" borderId="64" xfId="0" applyFont="1" applyFill="1" applyBorder="1" applyAlignment="1" applyProtection="1">
      <alignment/>
      <protection/>
    </xf>
    <xf numFmtId="0" fontId="2" fillId="0" borderId="0" xfId="0" applyFont="1" applyFill="1" applyBorder="1" applyAlignment="1" applyProtection="1">
      <alignment wrapText="1"/>
      <protection locked="0"/>
    </xf>
    <xf numFmtId="0" fontId="2" fillId="0" borderId="20" xfId="0" applyFont="1" applyFill="1" applyBorder="1" applyAlignment="1" applyProtection="1">
      <alignment/>
      <protection locked="0"/>
    </xf>
    <xf numFmtId="0" fontId="0" fillId="0" borderId="0" xfId="0" applyFill="1" applyBorder="1" applyAlignment="1" applyProtection="1">
      <alignment/>
      <protection/>
    </xf>
    <xf numFmtId="0" fontId="2" fillId="0" borderId="65" xfId="0" applyFont="1" applyFill="1" applyBorder="1" applyAlignment="1" applyProtection="1">
      <alignment vertical="top" wrapText="1"/>
      <protection locked="0"/>
    </xf>
    <xf numFmtId="0" fontId="2" fillId="0" borderId="66" xfId="0" applyFont="1" applyFill="1" applyBorder="1" applyAlignment="1" applyProtection="1">
      <alignment vertical="top" wrapText="1"/>
      <protection locked="0"/>
    </xf>
    <xf numFmtId="0" fontId="2" fillId="0" borderId="67" xfId="0" applyFont="1" applyFill="1" applyBorder="1" applyAlignment="1" applyProtection="1">
      <alignment vertical="top" wrapText="1"/>
      <protection locked="0"/>
    </xf>
    <xf numFmtId="0" fontId="29" fillId="0" borderId="0" xfId="0" applyFont="1" applyFill="1" applyAlignment="1" applyProtection="1">
      <alignment horizontal="left" vertical="top"/>
      <protection/>
    </xf>
    <xf numFmtId="0" fontId="23" fillId="0" borderId="0" xfId="62" applyFont="1" applyFill="1" applyBorder="1" applyAlignment="1" applyProtection="1">
      <alignment horizontal="center" vertical="center"/>
      <protection/>
    </xf>
    <xf numFmtId="0" fontId="0" fillId="0" borderId="0" xfId="62" applyFont="1" applyFill="1" applyAlignment="1" applyProtection="1">
      <alignment vertical="center" wrapText="1"/>
      <protection/>
    </xf>
    <xf numFmtId="0" fontId="12" fillId="0" borderId="0" xfId="62" applyFont="1" applyFill="1" applyBorder="1" applyAlignment="1" applyProtection="1">
      <alignment horizontal="center" vertical="center"/>
      <protection/>
    </xf>
    <xf numFmtId="0" fontId="2" fillId="0" borderId="0" xfId="62" applyFont="1" applyFill="1" applyAlignment="1" applyProtection="1">
      <alignment horizontal="center"/>
      <protection locked="0"/>
    </xf>
    <xf numFmtId="0" fontId="2" fillId="0" borderId="0" xfId="62" applyFont="1" applyFill="1" applyAlignment="1" applyProtection="1">
      <alignment horizontal="center"/>
      <protection/>
    </xf>
    <xf numFmtId="0" fontId="26" fillId="0" borderId="0" xfId="62" applyFont="1" applyFill="1" applyBorder="1" applyAlignment="1" applyProtection="1">
      <alignment horizontal="center" vertical="center"/>
      <protection/>
    </xf>
    <xf numFmtId="0" fontId="26" fillId="0" borderId="0" xfId="62" applyFont="1" applyFill="1" applyBorder="1" applyAlignment="1" applyProtection="1">
      <alignment vertical="center" wrapText="1"/>
      <protection/>
    </xf>
    <xf numFmtId="0" fontId="11" fillId="0" borderId="0" xfId="62" applyFont="1" applyFill="1" applyBorder="1" applyAlignment="1" applyProtection="1">
      <alignment horizontal="center" vertical="center"/>
      <protection/>
    </xf>
    <xf numFmtId="0" fontId="0" fillId="0" borderId="0" xfId="62" applyFont="1" applyFill="1" applyBorder="1" applyAlignment="1" applyProtection="1">
      <alignment horizontal="center"/>
      <protection/>
    </xf>
    <xf numFmtId="0" fontId="6" fillId="0" borderId="0" xfId="62" applyFont="1" applyFill="1" applyBorder="1" applyAlignment="1" applyProtection="1">
      <alignment horizontal="left" vertical="center"/>
      <protection/>
    </xf>
    <xf numFmtId="0" fontId="2" fillId="0" borderId="0" xfId="58" applyFont="1" applyFill="1" applyBorder="1" applyAlignment="1" applyProtection="1">
      <alignment horizontal="right" vertical="center"/>
      <protection/>
    </xf>
    <xf numFmtId="0" fontId="2" fillId="0" borderId="0" xfId="62" applyFont="1" applyFill="1" applyBorder="1" applyAlignment="1" applyProtection="1">
      <alignment horizontal="left" vertical="center"/>
      <protection/>
    </xf>
    <xf numFmtId="0" fontId="7" fillId="0" borderId="0" xfId="62" applyFont="1" applyFill="1" applyBorder="1" applyAlignment="1" applyProtection="1">
      <alignment horizontal="left" vertical="center" wrapText="1"/>
      <protection/>
    </xf>
    <xf numFmtId="0" fontId="2" fillId="0" borderId="0" xfId="62" applyFont="1" applyFill="1" applyProtection="1">
      <alignment/>
      <protection/>
    </xf>
    <xf numFmtId="0" fontId="24" fillId="0" borderId="0" xfId="58" applyFont="1" applyAlignment="1">
      <alignment vertical="center"/>
      <protection/>
    </xf>
    <xf numFmtId="0" fontId="0" fillId="0" borderId="0" xfId="58" applyAlignment="1">
      <alignment vertical="top" wrapText="1"/>
      <protection/>
    </xf>
    <xf numFmtId="0" fontId="0" fillId="0" borderId="0" xfId="58" applyAlignment="1">
      <alignment horizontal="left" vertical="center" wrapText="1"/>
      <protection/>
    </xf>
    <xf numFmtId="0" fontId="2" fillId="0" borderId="0" xfId="62" applyFont="1" applyFill="1" applyBorder="1" applyAlignment="1" applyProtection="1">
      <alignment horizontal="center" vertical="center"/>
      <protection/>
    </xf>
    <xf numFmtId="0" fontId="6" fillId="0" borderId="0" xfId="58" applyFont="1" applyFill="1" applyProtection="1">
      <alignment/>
      <protection/>
    </xf>
    <xf numFmtId="0" fontId="2" fillId="0" borderId="0" xfId="58" applyFont="1" applyFill="1" applyAlignment="1" applyProtection="1">
      <alignment vertical="center"/>
      <protection/>
    </xf>
    <xf numFmtId="0" fontId="2" fillId="0" borderId="0" xfId="58" applyFont="1" applyFill="1" applyBorder="1" applyAlignment="1" applyProtection="1">
      <alignment horizontal="center" vertical="center"/>
      <protection/>
    </xf>
    <xf numFmtId="0" fontId="2" fillId="0" borderId="0" xfId="58" applyFont="1" applyFill="1" applyProtection="1">
      <alignment/>
      <protection locked="0"/>
    </xf>
    <xf numFmtId="0" fontId="25" fillId="0" borderId="0" xfId="58" applyFont="1" applyFill="1" applyBorder="1" applyAlignment="1" applyProtection="1">
      <alignment horizontal="right" vertical="center"/>
      <protection/>
    </xf>
    <xf numFmtId="0" fontId="2" fillId="0" borderId="0" xfId="58" applyFont="1" applyFill="1" applyBorder="1" applyAlignment="1" applyProtection="1">
      <alignment horizontal="left" vertical="center" wrapText="1"/>
      <protection/>
    </xf>
    <xf numFmtId="0" fontId="0" fillId="0" borderId="0" xfId="58" applyAlignment="1">
      <alignment/>
      <protection/>
    </xf>
    <xf numFmtId="0" fontId="2" fillId="0" borderId="42" xfId="58" applyFont="1" applyFill="1" applyBorder="1" applyAlignment="1" applyProtection="1">
      <alignment horizontal="left" vertical="center" wrapText="1"/>
      <protection/>
    </xf>
    <xf numFmtId="0" fontId="7" fillId="0" borderId="0" xfId="58" applyFont="1" applyFill="1" applyBorder="1" applyAlignment="1" applyProtection="1">
      <alignment vertical="center"/>
      <protection/>
    </xf>
    <xf numFmtId="0" fontId="7" fillId="0" borderId="0" xfId="58" applyFont="1" applyFill="1" applyBorder="1" applyAlignment="1" applyProtection="1">
      <alignment horizontal="left" vertical="center" wrapText="1"/>
      <protection/>
    </xf>
    <xf numFmtId="0" fontId="2" fillId="0" borderId="0" xfId="58" applyFont="1" applyFill="1" applyAlignment="1" applyProtection="1">
      <alignment horizontal="left"/>
      <protection/>
    </xf>
    <xf numFmtId="0" fontId="2" fillId="0" borderId="0" xfId="58" applyFont="1" applyFill="1" applyAlignment="1" applyProtection="1">
      <alignment horizontal="right"/>
      <protection/>
    </xf>
    <xf numFmtId="0" fontId="2" fillId="0" borderId="0" xfId="62" applyFont="1" applyFill="1" applyBorder="1" applyAlignment="1" applyProtection="1">
      <alignment/>
      <protection/>
    </xf>
    <xf numFmtId="0" fontId="2" fillId="0" borderId="0" xfId="62" applyFont="1" applyFill="1" applyBorder="1" applyProtection="1">
      <alignment/>
      <protection/>
    </xf>
    <xf numFmtId="0" fontId="2" fillId="0" borderId="0" xfId="62" applyFont="1" applyFill="1" applyBorder="1" applyAlignment="1" applyProtection="1">
      <alignment horizontal="center"/>
      <protection/>
    </xf>
    <xf numFmtId="0" fontId="7" fillId="0" borderId="0" xfId="62" applyFont="1" applyFill="1" applyBorder="1" applyAlignment="1" applyProtection="1">
      <alignment vertical="center" wrapText="1"/>
      <protection/>
    </xf>
    <xf numFmtId="0" fontId="7" fillId="0" borderId="68" xfId="62" applyFont="1" applyFill="1" applyBorder="1" applyAlignment="1" applyProtection="1">
      <alignment horizontal="left" vertical="center"/>
      <protection/>
    </xf>
    <xf numFmtId="0" fontId="7" fillId="0" borderId="69" xfId="62" applyFont="1" applyFill="1" applyBorder="1" applyAlignment="1" applyProtection="1">
      <alignment horizontal="center" vertical="center"/>
      <protection/>
    </xf>
    <xf numFmtId="0" fontId="7" fillId="0" borderId="70" xfId="62" applyFont="1" applyFill="1" applyBorder="1" applyAlignment="1" applyProtection="1">
      <alignment horizontal="center" vertical="center" wrapText="1"/>
      <protection/>
    </xf>
    <xf numFmtId="0" fontId="7" fillId="0" borderId="71" xfId="62" applyFont="1" applyFill="1" applyBorder="1" applyAlignment="1" applyProtection="1">
      <alignment horizontal="center" vertical="center" wrapText="1"/>
      <protection/>
    </xf>
    <xf numFmtId="0" fontId="7" fillId="0" borderId="0" xfId="62" applyFont="1" applyFill="1" applyBorder="1" applyAlignment="1" applyProtection="1">
      <alignment horizontal="center" vertical="center" wrapText="1"/>
      <protection/>
    </xf>
    <xf numFmtId="0" fontId="24" fillId="0" borderId="0" xfId="62" applyFont="1" applyFill="1" applyBorder="1" applyAlignment="1" applyProtection="1">
      <alignment/>
      <protection/>
    </xf>
    <xf numFmtId="0" fontId="2" fillId="0" borderId="43" xfId="62" applyFont="1" applyFill="1" applyBorder="1" applyAlignment="1" applyProtection="1">
      <alignment horizontal="left" vertical="center"/>
      <protection/>
    </xf>
    <xf numFmtId="0" fontId="2" fillId="0" borderId="72" xfId="62" applyFont="1" applyFill="1" applyBorder="1" applyAlignment="1" applyProtection="1">
      <alignment horizontal="right" vertical="center" wrapText="1"/>
      <protection locked="0"/>
    </xf>
    <xf numFmtId="0" fontId="2" fillId="0" borderId="73" xfId="62" applyFont="1" applyFill="1" applyBorder="1" applyAlignment="1" applyProtection="1">
      <alignment horizontal="left" vertical="center" wrapText="1"/>
      <protection locked="0"/>
    </xf>
    <xf numFmtId="0" fontId="2" fillId="0" borderId="74" xfId="62" applyNumberFormat="1" applyFont="1" applyFill="1" applyBorder="1" applyAlignment="1" applyProtection="1">
      <alignment vertical="center" wrapText="1"/>
      <protection locked="0"/>
    </xf>
    <xf numFmtId="0" fontId="0" fillId="0" borderId="0" xfId="62" applyFill="1" applyBorder="1" applyAlignment="1" applyProtection="1">
      <alignment vertical="center"/>
      <protection/>
    </xf>
    <xf numFmtId="0" fontId="2" fillId="0" borderId="19" xfId="62" applyFont="1" applyFill="1" applyBorder="1" applyAlignment="1" applyProtection="1">
      <alignment horizontal="left" vertical="center"/>
      <protection/>
    </xf>
    <xf numFmtId="0" fontId="2" fillId="0" borderId="75" xfId="62" applyFont="1" applyFill="1" applyBorder="1" applyAlignment="1" applyProtection="1">
      <alignment horizontal="right" vertical="center" wrapText="1"/>
      <protection locked="0"/>
    </xf>
    <xf numFmtId="0" fontId="2" fillId="0" borderId="76" xfId="62" applyFont="1" applyFill="1" applyBorder="1" applyAlignment="1" applyProtection="1">
      <alignment horizontal="left" vertical="center" wrapText="1"/>
      <protection locked="0"/>
    </xf>
    <xf numFmtId="0" fontId="2" fillId="0" borderId="77" xfId="62" applyNumberFormat="1" applyFont="1" applyFill="1" applyBorder="1" applyAlignment="1" applyProtection="1">
      <alignment vertical="center" wrapText="1"/>
      <protection locked="0"/>
    </xf>
    <xf numFmtId="0" fontId="2" fillId="0" borderId="78" xfId="62" applyFont="1" applyFill="1" applyBorder="1" applyAlignment="1" applyProtection="1">
      <alignment horizontal="right" vertical="center" wrapText="1"/>
      <protection locked="0"/>
    </xf>
    <xf numFmtId="0" fontId="2" fillId="0" borderId="79" xfId="62" applyNumberFormat="1" applyFont="1" applyFill="1" applyBorder="1" applyAlignment="1" applyProtection="1">
      <alignment vertical="center" wrapText="1"/>
      <protection locked="0"/>
    </xf>
    <xf numFmtId="0" fontId="2" fillId="0" borderId="80" xfId="62" applyFont="1" applyFill="1" applyBorder="1" applyAlignment="1" applyProtection="1">
      <alignment horizontal="left" vertical="center" wrapText="1"/>
      <protection locked="0"/>
    </xf>
    <xf numFmtId="0" fontId="2" fillId="0" borderId="81" xfId="62" applyFont="1" applyFill="1" applyBorder="1" applyAlignment="1" applyProtection="1">
      <alignment horizontal="right" vertical="center" wrapText="1"/>
      <protection locked="0"/>
    </xf>
    <xf numFmtId="0" fontId="2" fillId="0" borderId="82" xfId="62" applyFont="1" applyFill="1" applyBorder="1" applyAlignment="1" applyProtection="1">
      <alignment horizontal="left" vertical="center" wrapText="1"/>
      <protection locked="0"/>
    </xf>
    <xf numFmtId="0" fontId="2" fillId="0" borderId="83" xfId="62" applyNumberFormat="1" applyFont="1" applyFill="1" applyBorder="1" applyAlignment="1" applyProtection="1">
      <alignment vertical="center" wrapText="1"/>
      <protection locked="0"/>
    </xf>
    <xf numFmtId="0" fontId="2" fillId="0" borderId="0" xfId="62" applyFont="1" applyFill="1" applyBorder="1" applyAlignment="1" applyProtection="1">
      <alignment horizontal="left" wrapText="1"/>
      <protection/>
    </xf>
    <xf numFmtId="0" fontId="0" fillId="0" borderId="0" xfId="58" applyAlignment="1">
      <alignment horizontal="left"/>
      <protection/>
    </xf>
    <xf numFmtId="0" fontId="2" fillId="0" borderId="0" xfId="62" applyFont="1" applyFill="1" applyBorder="1" applyAlignment="1" applyProtection="1">
      <alignment horizontal="center" vertical="center" wrapText="1"/>
      <protection/>
    </xf>
    <xf numFmtId="0" fontId="2" fillId="0" borderId="0" xfId="62" applyFont="1" applyFill="1" applyBorder="1" applyAlignment="1" applyProtection="1">
      <alignment vertical="center"/>
      <protection/>
    </xf>
    <xf numFmtId="0" fontId="2" fillId="0" borderId="0" xfId="62" applyFont="1" applyFill="1" applyBorder="1" applyAlignment="1" applyProtection="1">
      <alignment vertical="center" wrapText="1"/>
      <protection/>
    </xf>
    <xf numFmtId="0" fontId="2" fillId="0" borderId="20" xfId="62" applyFont="1" applyFill="1" applyBorder="1" applyAlignment="1" applyProtection="1">
      <alignment horizontal="center" vertical="center"/>
      <protection locked="0"/>
    </xf>
    <xf numFmtId="0" fontId="2" fillId="0" borderId="0" xfId="62" applyFont="1" applyFill="1" applyBorder="1" applyAlignment="1" applyProtection="1">
      <alignment horizontal="left" vertical="center" wrapText="1"/>
      <protection/>
    </xf>
    <xf numFmtId="0" fontId="2" fillId="0" borderId="0" xfId="62" applyFont="1" applyFill="1" applyBorder="1" applyAlignment="1" applyProtection="1">
      <alignment vertical="center" wrapText="1"/>
      <protection locked="0"/>
    </xf>
    <xf numFmtId="0" fontId="2" fillId="0" borderId="0" xfId="62" applyFont="1" applyFill="1" applyBorder="1" applyProtection="1">
      <alignment/>
      <protection locked="0"/>
    </xf>
    <xf numFmtId="0" fontId="0" fillId="0" borderId="0" xfId="62" applyFill="1" applyAlignment="1" applyProtection="1">
      <alignment/>
      <protection/>
    </xf>
    <xf numFmtId="0" fontId="2" fillId="0" borderId="0" xfId="62" applyFont="1" applyFill="1" applyProtection="1">
      <alignment/>
      <protection locked="0"/>
    </xf>
    <xf numFmtId="0" fontId="2" fillId="0" borderId="0" xfId="58" applyFont="1" applyFill="1" applyBorder="1" applyAlignment="1" applyProtection="1">
      <alignment horizontal="right" vertical="top"/>
      <protection/>
    </xf>
    <xf numFmtId="0" fontId="7" fillId="0" borderId="0" xfId="58" applyFont="1" applyFill="1" applyBorder="1" applyAlignment="1" applyProtection="1">
      <alignment vertical="top"/>
      <protection/>
    </xf>
    <xf numFmtId="0" fontId="6" fillId="0" borderId="0" xfId="62" applyFont="1" applyFill="1" applyBorder="1" applyAlignment="1" applyProtection="1">
      <alignment/>
      <protection/>
    </xf>
    <xf numFmtId="0" fontId="10" fillId="0" borderId="0" xfId="62" applyFont="1" applyFill="1" applyBorder="1" applyAlignment="1" applyProtection="1">
      <alignment/>
      <protection/>
    </xf>
    <xf numFmtId="0" fontId="10" fillId="0" borderId="0" xfId="62" applyFont="1" applyFill="1" applyBorder="1" applyProtection="1">
      <alignment/>
      <protection/>
    </xf>
    <xf numFmtId="0" fontId="7" fillId="0" borderId="53" xfId="62" applyFont="1" applyFill="1" applyBorder="1" applyAlignment="1" applyProtection="1">
      <alignment horizontal="left" vertical="center"/>
      <protection/>
    </xf>
    <xf numFmtId="0" fontId="7" fillId="0" borderId="54" xfId="62" applyFont="1" applyFill="1" applyBorder="1" applyAlignment="1" applyProtection="1">
      <alignment horizontal="center" vertical="center"/>
      <protection/>
    </xf>
    <xf numFmtId="0" fontId="7" fillId="0" borderId="54" xfId="62" applyFont="1" applyFill="1" applyBorder="1" applyAlignment="1" applyProtection="1">
      <alignment horizontal="center" vertical="center" wrapText="1"/>
      <protection/>
    </xf>
    <xf numFmtId="0" fontId="7" fillId="0" borderId="55" xfId="62" applyFont="1" applyFill="1" applyBorder="1" applyAlignment="1" applyProtection="1">
      <alignment horizontal="center" vertical="center" wrapText="1"/>
      <protection/>
    </xf>
    <xf numFmtId="0" fontId="2" fillId="0" borderId="57" xfId="62" applyNumberFormat="1" applyFont="1" applyFill="1" applyBorder="1" applyAlignment="1" applyProtection="1">
      <alignment vertical="center" wrapText="1"/>
      <protection locked="0"/>
    </xf>
    <xf numFmtId="0" fontId="2" fillId="0" borderId="0" xfId="62" applyFont="1" applyFill="1" applyAlignment="1" applyProtection="1">
      <alignment horizontal="left"/>
      <protection locked="0"/>
    </xf>
    <xf numFmtId="0" fontId="2" fillId="0" borderId="21" xfId="62" applyNumberFormat="1" applyFont="1" applyFill="1" applyBorder="1" applyAlignment="1" applyProtection="1">
      <alignment vertical="center" wrapText="1"/>
      <protection locked="0"/>
    </xf>
    <xf numFmtId="0" fontId="2" fillId="0" borderId="84" xfId="62" applyFont="1" applyFill="1" applyBorder="1" applyAlignment="1" applyProtection="1">
      <alignment horizontal="left" vertical="center"/>
      <protection locked="0"/>
    </xf>
    <xf numFmtId="0" fontId="2" fillId="0" borderId="85" xfId="62" applyFont="1" applyFill="1" applyBorder="1" applyAlignment="1" applyProtection="1">
      <alignment horizontal="right" vertical="center" wrapText="1"/>
      <protection locked="0"/>
    </xf>
    <xf numFmtId="0" fontId="2" fillId="0" borderId="75" xfId="62" applyFont="1" applyFill="1" applyBorder="1" applyAlignment="1" applyProtection="1">
      <alignment horizontal="left" vertical="center"/>
      <protection locked="0"/>
    </xf>
    <xf numFmtId="0" fontId="2" fillId="0" borderId="86" xfId="62" applyFont="1" applyFill="1" applyBorder="1" applyAlignment="1" applyProtection="1">
      <alignment horizontal="left" vertical="center"/>
      <protection locked="0"/>
    </xf>
    <xf numFmtId="0" fontId="2" fillId="0" borderId="81" xfId="62" applyFont="1" applyFill="1" applyBorder="1" applyAlignment="1" applyProtection="1">
      <alignment horizontal="left" vertical="center"/>
      <protection locked="0"/>
    </xf>
    <xf numFmtId="0" fontId="2" fillId="0" borderId="87" xfId="62" applyFont="1" applyFill="1" applyBorder="1" applyAlignment="1" applyProtection="1">
      <alignment horizontal="right" vertical="center" wrapText="1"/>
      <protection locked="0"/>
    </xf>
    <xf numFmtId="0" fontId="2" fillId="0" borderId="42" xfId="62" applyFont="1" applyFill="1" applyBorder="1" applyAlignment="1" applyProtection="1">
      <alignment horizontal="left" vertical="center" wrapText="1"/>
      <protection locked="0"/>
    </xf>
    <xf numFmtId="0" fontId="2" fillId="0" borderId="88" xfId="62" applyNumberFormat="1" applyFont="1" applyFill="1" applyBorder="1" applyAlignment="1" applyProtection="1">
      <alignment vertical="center" wrapText="1"/>
      <protection locked="0"/>
    </xf>
    <xf numFmtId="0" fontId="2" fillId="0" borderId="43" xfId="62" applyNumberFormat="1" applyFont="1" applyFill="1" applyBorder="1" applyAlignment="1" applyProtection="1">
      <alignment vertical="center" wrapText="1"/>
      <protection locked="0"/>
    </xf>
    <xf numFmtId="198" fontId="2" fillId="0" borderId="0" xfId="62" applyNumberFormat="1" applyFont="1" applyFill="1" applyBorder="1" applyAlignment="1" applyProtection="1">
      <alignment horizontal="left" vertical="center" wrapText="1"/>
      <protection/>
    </xf>
    <xf numFmtId="198" fontId="0" fillId="0" borderId="0" xfId="62" applyNumberFormat="1" applyFill="1" applyBorder="1" applyAlignment="1" applyProtection="1">
      <alignment horizontal="left" vertical="center"/>
      <protection/>
    </xf>
    <xf numFmtId="0" fontId="7" fillId="0" borderId="19" xfId="58" applyFont="1" applyFill="1" applyBorder="1" applyAlignment="1" applyProtection="1">
      <alignment horizontal="center" vertical="center"/>
      <protection/>
    </xf>
    <xf numFmtId="0" fontId="7" fillId="0" borderId="19" xfId="58" applyFont="1" applyFill="1" applyBorder="1" applyAlignment="1" applyProtection="1">
      <alignment horizontal="center" vertical="center" wrapText="1" readingOrder="1"/>
      <protection/>
    </xf>
    <xf numFmtId="0" fontId="7" fillId="0" borderId="89" xfId="58" applyFont="1" applyFill="1" applyBorder="1" applyAlignment="1" applyProtection="1">
      <alignment horizontal="center" vertical="center" wrapText="1" readingOrder="1"/>
      <protection/>
    </xf>
    <xf numFmtId="0" fontId="7" fillId="0" borderId="0" xfId="58" applyFont="1" applyFill="1" applyAlignment="1" applyProtection="1">
      <alignment vertical="center"/>
      <protection/>
    </xf>
    <xf numFmtId="0" fontId="2" fillId="0" borderId="19" xfId="58" applyFont="1" applyFill="1" applyBorder="1" applyAlignment="1" applyProtection="1">
      <alignment horizontal="right" vertical="center"/>
      <protection/>
    </xf>
    <xf numFmtId="0" fontId="2" fillId="0" borderId="50" xfId="58" applyFont="1" applyFill="1" applyBorder="1" applyAlignment="1" applyProtection="1">
      <alignment horizontal="center" vertical="center" wrapText="1" readingOrder="1"/>
      <protection locked="0"/>
    </xf>
    <xf numFmtId="0" fontId="2" fillId="0" borderId="90" xfId="58" applyFont="1" applyFill="1" applyBorder="1" applyAlignment="1" applyProtection="1">
      <alignment horizontal="center" vertical="center" wrapText="1" readingOrder="1"/>
      <protection locked="0"/>
    </xf>
    <xf numFmtId="0" fontId="7" fillId="0" borderId="91" xfId="58" applyFont="1" applyFill="1" applyBorder="1" applyAlignment="1" applyProtection="1">
      <alignment horizontal="center" vertical="center"/>
      <protection/>
    </xf>
    <xf numFmtId="0" fontId="0" fillId="0" borderId="51" xfId="58" applyFill="1" applyBorder="1" applyAlignment="1" applyProtection="1">
      <alignment horizontal="left" vertical="top" wrapText="1" readingOrder="1"/>
      <protection/>
    </xf>
    <xf numFmtId="0" fontId="0" fillId="0" borderId="92" xfId="58" applyFill="1" applyBorder="1" applyAlignment="1" applyProtection="1">
      <alignment horizontal="left" vertical="top" wrapText="1" readingOrder="1"/>
      <protection/>
    </xf>
    <xf numFmtId="0" fontId="2" fillId="0" borderId="17" xfId="58" applyFont="1" applyFill="1" applyBorder="1" applyAlignment="1" applyProtection="1">
      <alignment horizontal="center" vertical="center" wrapText="1" readingOrder="1"/>
      <protection locked="0"/>
    </xf>
    <xf numFmtId="0" fontId="2" fillId="0" borderId="93" xfId="58" applyFont="1" applyFill="1" applyBorder="1" applyAlignment="1" applyProtection="1">
      <alignment horizontal="center" vertical="center" wrapText="1" readingOrder="1"/>
      <protection locked="0"/>
    </xf>
    <xf numFmtId="0" fontId="2" fillId="0" borderId="94" xfId="58" applyFont="1" applyFill="1" applyBorder="1" applyAlignment="1" applyProtection="1">
      <alignment horizontal="center" vertical="center" wrapText="1" readingOrder="1"/>
      <protection locked="0"/>
    </xf>
    <xf numFmtId="0" fontId="2" fillId="0" borderId="95" xfId="58" applyFont="1" applyFill="1" applyBorder="1" applyAlignment="1" applyProtection="1">
      <alignment horizontal="center" vertical="center" wrapText="1" readingOrder="1"/>
      <protection locked="0"/>
    </xf>
    <xf numFmtId="0" fontId="2" fillId="0" borderId="92" xfId="58" applyFont="1" applyFill="1" applyBorder="1" applyAlignment="1" applyProtection="1">
      <alignment horizontal="center" vertical="center" wrapText="1" readingOrder="1"/>
      <protection locked="0"/>
    </xf>
    <xf numFmtId="0" fontId="2" fillId="0" borderId="96" xfId="58" applyFont="1" applyFill="1" applyBorder="1" applyAlignment="1" applyProtection="1">
      <alignment horizontal="center" vertical="center" wrapText="1" readingOrder="1"/>
      <protection locked="0"/>
    </xf>
    <xf numFmtId="0" fontId="7" fillId="0" borderId="11" xfId="58" applyFont="1" applyFill="1" applyBorder="1" applyAlignment="1" applyProtection="1">
      <alignment horizontal="right" vertical="center" wrapText="1" readingOrder="1"/>
      <protection/>
    </xf>
    <xf numFmtId="0" fontId="7" fillId="0" borderId="20" xfId="58" applyFont="1" applyFill="1" applyBorder="1" applyAlignment="1" applyProtection="1">
      <alignment horizontal="center" vertical="center" wrapText="1" readingOrder="1"/>
      <protection locked="0"/>
    </xf>
    <xf numFmtId="0" fontId="7" fillId="0" borderId="95" xfId="58" applyFont="1" applyFill="1" applyBorder="1" applyAlignment="1" applyProtection="1">
      <alignment horizontal="center" vertical="center" wrapText="1" readingOrder="1"/>
      <protection locked="0"/>
    </xf>
    <xf numFmtId="0" fontId="2" fillId="0" borderId="0" xfId="58" applyFont="1" applyFill="1" applyBorder="1" applyAlignment="1" applyProtection="1">
      <alignment horizontal="left" vertical="center"/>
      <protection/>
    </xf>
    <xf numFmtId="0" fontId="6" fillId="0" borderId="0" xfId="62" applyFont="1" applyFill="1" applyBorder="1" applyProtection="1">
      <alignment/>
      <protection/>
    </xf>
    <xf numFmtId="0" fontId="6" fillId="0" borderId="0" xfId="62" applyFont="1" applyFill="1" applyBorder="1" applyAlignment="1" applyProtection="1">
      <alignment horizontal="left" vertical="top"/>
      <protection/>
    </xf>
    <xf numFmtId="0" fontId="10" fillId="0" borderId="0" xfId="62" applyFont="1" applyFill="1" applyBorder="1" applyAlignment="1" applyProtection="1">
      <alignment horizontal="left" wrapText="1"/>
      <protection/>
    </xf>
    <xf numFmtId="0" fontId="10" fillId="0" borderId="0" xfId="62" applyFont="1" applyFill="1" applyBorder="1" applyAlignment="1" applyProtection="1">
      <alignment vertical="center"/>
      <protection/>
    </xf>
    <xf numFmtId="0" fontId="6" fillId="0" borderId="0" xfId="62" applyFont="1" applyFill="1" applyProtection="1">
      <alignment/>
      <protection/>
    </xf>
    <xf numFmtId="0" fontId="2" fillId="0" borderId="0" xfId="62" applyFont="1" applyFill="1" applyAlignment="1" applyProtection="1">
      <alignment/>
      <protection/>
    </xf>
    <xf numFmtId="0" fontId="2" fillId="0" borderId="18" xfId="62" applyFont="1" applyFill="1" applyBorder="1" applyAlignment="1" applyProtection="1">
      <alignment horizontal="left" vertical="center"/>
      <protection/>
    </xf>
    <xf numFmtId="0" fontId="2" fillId="0" borderId="97" xfId="58" applyFont="1" applyFill="1" applyBorder="1" applyAlignment="1" applyProtection="1">
      <alignment horizontal="center" vertical="center" wrapText="1" readingOrder="1"/>
      <protection locked="0"/>
    </xf>
    <xf numFmtId="0" fontId="2" fillId="0" borderId="98" xfId="58" applyFont="1" applyFill="1" applyBorder="1" applyAlignment="1" applyProtection="1">
      <alignment horizontal="center" vertical="center" wrapText="1" readingOrder="1"/>
      <protection locked="0"/>
    </xf>
    <xf numFmtId="0" fontId="2" fillId="0" borderId="89" xfId="58" applyFont="1" applyFill="1" applyBorder="1" applyProtection="1">
      <alignment/>
      <protection/>
    </xf>
    <xf numFmtId="0" fontId="7" fillId="0" borderId="91" xfId="0" applyFont="1" applyFill="1" applyBorder="1" applyAlignment="1" applyProtection="1">
      <alignment horizontal="center" vertical="center" wrapText="1" readingOrder="1"/>
      <protection locked="0"/>
    </xf>
    <xf numFmtId="0" fontId="2" fillId="0" borderId="14" xfId="0" applyFont="1" applyFill="1" applyBorder="1" applyAlignment="1" applyProtection="1">
      <alignment/>
      <protection/>
    </xf>
    <xf numFmtId="0" fontId="7" fillId="0" borderId="0" xfId="0" applyFont="1" applyFill="1" applyBorder="1" applyAlignment="1" applyProtection="1">
      <alignment horizontal="left" vertical="top"/>
      <protection/>
    </xf>
    <xf numFmtId="0" fontId="7" fillId="0" borderId="14" xfId="0" applyFont="1" applyFill="1" applyBorder="1" applyAlignment="1" applyProtection="1">
      <alignment horizontal="left" vertical="top"/>
      <protection/>
    </xf>
    <xf numFmtId="198" fontId="7" fillId="0" borderId="0" xfId="0" applyNumberFormat="1" applyFont="1" applyFill="1" applyBorder="1" applyAlignment="1" applyProtection="1">
      <alignment vertical="center"/>
      <protection/>
    </xf>
    <xf numFmtId="0" fontId="0" fillId="0" borderId="0" xfId="58" applyBorder="1" applyAlignment="1" applyProtection="1">
      <alignment horizontal="left" vertical="top"/>
      <protection/>
    </xf>
    <xf numFmtId="0" fontId="0" fillId="0" borderId="0" xfId="58" applyBorder="1" applyAlignment="1" applyProtection="1">
      <alignment horizontal="left" vertical="top" wrapText="1"/>
      <protection/>
    </xf>
    <xf numFmtId="0" fontId="0" fillId="0" borderId="0" xfId="58" applyBorder="1" applyAlignment="1" applyProtection="1">
      <alignment horizontal="center" vertical="center" wrapText="1"/>
      <protection/>
    </xf>
    <xf numFmtId="0" fontId="2" fillId="0" borderId="0" xfId="62" applyNumberFormat="1" applyFont="1" applyFill="1" applyBorder="1" applyAlignment="1" applyProtection="1">
      <alignment vertical="top" wrapText="1"/>
      <protection/>
    </xf>
    <xf numFmtId="0" fontId="7" fillId="0" borderId="0" xfId="58" applyFont="1" applyFill="1" applyBorder="1" applyAlignment="1" applyProtection="1">
      <alignment horizontal="left" vertical="top" wrapText="1"/>
      <protection/>
    </xf>
    <xf numFmtId="0" fontId="0" fillId="0" borderId="0" xfId="58" applyAlignment="1" applyProtection="1">
      <alignment/>
      <protection/>
    </xf>
    <xf numFmtId="0" fontId="10" fillId="0" borderId="0" xfId="62" applyFont="1" applyFill="1" applyBorder="1" applyAlignment="1" applyProtection="1">
      <alignment horizontal="center" vertical="center" wrapText="1"/>
      <protection/>
    </xf>
    <xf numFmtId="0" fontId="2" fillId="0" borderId="0" xfId="0" applyFont="1" applyFill="1" applyAlignment="1">
      <alignment vertical="top" wrapText="1"/>
    </xf>
    <xf numFmtId="0" fontId="0" fillId="0" borderId="0" xfId="0" applyFill="1" applyAlignment="1">
      <alignment/>
    </xf>
    <xf numFmtId="0" fontId="23" fillId="0" borderId="0" xfId="0" applyFont="1" applyFill="1" applyAlignment="1" applyProtection="1">
      <alignment horizontal="center" vertical="center"/>
      <protection/>
    </xf>
    <xf numFmtId="0" fontId="0" fillId="0" borderId="0" xfId="0" applyFill="1" applyAlignment="1">
      <alignment vertical="center"/>
    </xf>
    <xf numFmtId="0" fontId="7" fillId="0" borderId="0" xfId="0" applyFont="1" applyFill="1" applyAlignment="1">
      <alignment vertical="top" wrapText="1"/>
    </xf>
    <xf numFmtId="0" fontId="2" fillId="0" borderId="0" xfId="0" applyNumberFormat="1" applyFont="1" applyFill="1" applyAlignment="1">
      <alignment vertical="top" wrapText="1"/>
    </xf>
    <xf numFmtId="0" fontId="0" fillId="0" borderId="0" xfId="0" applyFill="1" applyAlignment="1">
      <alignment vertical="top" wrapText="1"/>
    </xf>
    <xf numFmtId="0" fontId="0" fillId="0" borderId="0" xfId="0" applyFill="1" applyAlignment="1">
      <alignment wrapText="1"/>
    </xf>
    <xf numFmtId="0" fontId="2" fillId="0" borderId="0" xfId="0" applyFont="1" applyFill="1" applyAlignment="1">
      <alignment vertical="center" wrapText="1"/>
    </xf>
    <xf numFmtId="0" fontId="2" fillId="0" borderId="0" xfId="0" applyFont="1" applyFill="1" applyAlignment="1">
      <alignment horizontal="left" vertical="top" wrapText="1"/>
    </xf>
    <xf numFmtId="0" fontId="0" fillId="0" borderId="0" xfId="0" applyFill="1" applyAlignment="1">
      <alignment vertical="top"/>
    </xf>
    <xf numFmtId="0" fontId="2" fillId="0" borderId="0" xfId="0" applyFont="1" applyFill="1" applyAlignment="1">
      <alignment horizontal="left" vertical="center" wrapText="1"/>
    </xf>
    <xf numFmtId="0" fontId="2" fillId="0" borderId="0" xfId="0" applyFont="1" applyFill="1" applyAlignment="1">
      <alignment wrapText="1"/>
    </xf>
    <xf numFmtId="0" fontId="0" fillId="0" borderId="0" xfId="0" applyAlignment="1">
      <alignment wrapText="1"/>
    </xf>
    <xf numFmtId="0" fontId="7" fillId="0" borderId="0" xfId="0" applyFont="1" applyFill="1" applyAlignment="1" quotePrefix="1">
      <alignment wrapText="1"/>
    </xf>
    <xf numFmtId="0" fontId="0" fillId="0" borderId="0" xfId="0" applyFont="1" applyFill="1" applyAlignment="1" applyProtection="1">
      <alignment/>
      <protection/>
    </xf>
    <xf numFmtId="0" fontId="2" fillId="0" borderId="28" xfId="0" applyFont="1" applyFill="1" applyBorder="1" applyAlignment="1" applyProtection="1">
      <alignment vertical="center" wrapText="1" readingOrder="1"/>
      <protection locked="0"/>
    </xf>
    <xf numFmtId="0" fontId="2" fillId="0" borderId="99" xfId="0" applyFont="1" applyFill="1" applyBorder="1" applyAlignment="1" applyProtection="1">
      <alignment vertical="center" wrapText="1" readingOrder="1"/>
      <protection locked="0"/>
    </xf>
    <xf numFmtId="0" fontId="0" fillId="0" borderId="99" xfId="0" applyFill="1" applyBorder="1" applyAlignment="1" applyProtection="1">
      <alignment vertical="center" wrapText="1" readingOrder="1"/>
      <protection locked="0"/>
    </xf>
    <xf numFmtId="0" fontId="0" fillId="0" borderId="50" xfId="0" applyFill="1" applyBorder="1" applyAlignment="1" applyProtection="1">
      <alignment vertical="center" wrapText="1" readingOrder="1"/>
      <protection locked="0"/>
    </xf>
    <xf numFmtId="0" fontId="2" fillId="0" borderId="28" xfId="0" applyFont="1" applyFill="1" applyBorder="1" applyAlignment="1" applyProtection="1">
      <alignment/>
      <protection locked="0"/>
    </xf>
    <xf numFmtId="0" fontId="2" fillId="0" borderId="99" xfId="0" applyFont="1" applyFill="1" applyBorder="1" applyAlignment="1" applyProtection="1">
      <alignment/>
      <protection locked="0"/>
    </xf>
    <xf numFmtId="0" fontId="2" fillId="0" borderId="50" xfId="0" applyFont="1" applyFill="1" applyBorder="1" applyAlignment="1" applyProtection="1">
      <alignment/>
      <protection locked="0"/>
    </xf>
    <xf numFmtId="0" fontId="2" fillId="0" borderId="16" xfId="0" applyFont="1" applyFill="1" applyBorder="1" applyAlignment="1" applyProtection="1">
      <alignment vertical="center"/>
      <protection locked="0"/>
    </xf>
    <xf numFmtId="0" fontId="7" fillId="0" borderId="21" xfId="0" applyFont="1" applyFill="1" applyBorder="1" applyAlignment="1" applyProtection="1">
      <alignment horizontal="left" vertical="center" wrapText="1" readingOrder="1"/>
      <protection locked="0"/>
    </xf>
    <xf numFmtId="0" fontId="2" fillId="0" borderId="0" xfId="0" applyFont="1" applyFill="1" applyAlignment="1" applyProtection="1">
      <alignment horizontal="right" vertical="center" wrapText="1"/>
      <protection/>
    </xf>
    <xf numFmtId="0" fontId="7" fillId="0" borderId="16" xfId="0" applyFont="1" applyFill="1" applyBorder="1" applyAlignment="1" applyProtection="1">
      <alignment horizontal="center" vertical="center"/>
      <protection locked="0"/>
    </xf>
    <xf numFmtId="0" fontId="70" fillId="0" borderId="0" xfId="54" applyFont="1" applyFill="1" applyAlignment="1" applyProtection="1">
      <alignment/>
      <protection locked="0"/>
    </xf>
    <xf numFmtId="0" fontId="70" fillId="0" borderId="0" xfId="54" applyFont="1" applyAlignment="1" applyProtection="1">
      <alignment/>
      <protection locked="0"/>
    </xf>
    <xf numFmtId="0" fontId="7" fillId="0" borderId="16" xfId="0" applyNumberFormat="1" applyFont="1" applyFill="1" applyBorder="1" applyAlignment="1" applyProtection="1">
      <alignment horizontal="center" vertical="center"/>
      <protection locked="0"/>
    </xf>
    <xf numFmtId="0" fontId="7" fillId="0" borderId="16" xfId="0" applyFont="1" applyFill="1" applyBorder="1" applyAlignment="1" applyProtection="1">
      <alignment horizontal="left" vertical="top" wrapText="1"/>
      <protection locked="0"/>
    </xf>
    <xf numFmtId="0" fontId="24" fillId="0" borderId="16" xfId="0" applyFont="1" applyFill="1" applyBorder="1" applyAlignment="1" applyProtection="1">
      <alignment horizontal="left" vertical="top" wrapText="1"/>
      <protection locked="0"/>
    </xf>
    <xf numFmtId="0" fontId="2" fillId="0" borderId="100" xfId="0" applyFont="1" applyFill="1" applyBorder="1" applyAlignment="1" applyProtection="1">
      <alignment horizontal="left"/>
      <protection/>
    </xf>
    <xf numFmtId="0" fontId="2" fillId="0" borderId="89" xfId="0" applyFont="1" applyFill="1" applyBorder="1" applyAlignment="1" applyProtection="1">
      <alignment horizontal="left"/>
      <protection/>
    </xf>
    <xf numFmtId="0" fontId="2" fillId="0" borderId="0" xfId="0" applyFont="1" applyFill="1" applyAlignment="1" applyProtection="1">
      <alignment horizontal="right" vertical="center"/>
      <protection/>
    </xf>
    <xf numFmtId="0" fontId="2" fillId="0" borderId="0" xfId="0" applyFont="1" applyFill="1" applyAlignment="1" applyProtection="1">
      <alignment horizontal="left" vertical="center"/>
      <protection/>
    </xf>
    <xf numFmtId="0" fontId="5" fillId="0" borderId="0" xfId="0" applyFont="1" applyFill="1" applyAlignment="1" applyProtection="1">
      <alignment horizontal="center"/>
      <protection/>
    </xf>
    <xf numFmtId="0" fontId="2" fillId="0" borderId="0" xfId="0" applyFont="1" applyFill="1" applyAlignment="1" applyProtection="1">
      <alignment horizontal="center" vertical="top"/>
      <protection/>
    </xf>
    <xf numFmtId="0" fontId="2" fillId="0" borderId="0" xfId="0" applyFont="1" applyFill="1" applyAlignment="1" applyProtection="1">
      <alignment horizontal="center"/>
      <protection/>
    </xf>
    <xf numFmtId="0" fontId="7" fillId="0" borderId="19" xfId="0" applyFont="1" applyFill="1" applyBorder="1" applyAlignment="1" applyProtection="1">
      <alignment horizontal="left" vertical="center" wrapText="1" readingOrder="1"/>
      <protection/>
    </xf>
    <xf numFmtId="0" fontId="2" fillId="0" borderId="19" xfId="0" applyFont="1" applyFill="1" applyBorder="1" applyAlignment="1" applyProtection="1">
      <alignment horizontal="left" vertical="center" wrapText="1" readingOrder="1"/>
      <protection/>
    </xf>
    <xf numFmtId="0" fontId="7" fillId="0" borderId="101" xfId="0" applyFont="1" applyFill="1" applyBorder="1" applyAlignment="1" applyProtection="1">
      <alignment horizontal="left" vertical="top" wrapText="1"/>
      <protection locked="0"/>
    </xf>
    <xf numFmtId="0" fontId="2" fillId="0" borderId="0" xfId="0" applyFont="1" applyFill="1" applyAlignment="1" applyProtection="1">
      <alignment horizontal="left" vertical="center" wrapText="1"/>
      <protection/>
    </xf>
    <xf numFmtId="0" fontId="7" fillId="0" borderId="16" xfId="0" applyFont="1" applyFill="1" applyBorder="1" applyAlignment="1" applyProtection="1">
      <alignment horizontal="left" vertical="center" wrapText="1"/>
      <protection locked="0"/>
    </xf>
    <xf numFmtId="0" fontId="7" fillId="0" borderId="102" xfId="0" applyFont="1" applyFill="1" applyBorder="1" applyAlignment="1" applyProtection="1">
      <alignment horizontal="left" vertical="center" wrapText="1"/>
      <protection locked="0"/>
    </xf>
    <xf numFmtId="0" fontId="7" fillId="0" borderId="101" xfId="0" applyFont="1" applyFill="1" applyBorder="1" applyAlignment="1" applyProtection="1">
      <alignment horizontal="left" vertical="center" wrapText="1"/>
      <protection locked="0"/>
    </xf>
    <xf numFmtId="0" fontId="2" fillId="0" borderId="0" xfId="0" applyFont="1" applyFill="1" applyAlignment="1" applyProtection="1">
      <alignment horizontal="left" wrapText="1" readingOrder="1"/>
      <protection/>
    </xf>
    <xf numFmtId="0" fontId="2" fillId="0" borderId="18" xfId="0" applyFont="1" applyFill="1" applyBorder="1" applyAlignment="1" applyProtection="1">
      <alignment horizontal="left" wrapText="1"/>
      <protection/>
    </xf>
    <xf numFmtId="0" fontId="7"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wrapText="1"/>
      <protection/>
    </xf>
    <xf numFmtId="0" fontId="2" fillId="0" borderId="13" xfId="0" applyFont="1" applyFill="1" applyBorder="1" applyAlignment="1" applyProtection="1">
      <alignment horizontal="left" wrapText="1"/>
      <protection/>
    </xf>
    <xf numFmtId="0" fontId="7" fillId="0" borderId="15" xfId="0" applyFont="1" applyFill="1" applyBorder="1" applyAlignment="1" applyProtection="1">
      <alignment horizontal="left" vertical="center" wrapText="1"/>
      <protection locked="0"/>
    </xf>
    <xf numFmtId="0" fontId="7" fillId="0" borderId="94"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wrapText="1" readingOrder="1"/>
      <protection/>
    </xf>
    <xf numFmtId="0" fontId="0" fillId="0" borderId="18" xfId="0" applyBorder="1" applyAlignment="1">
      <alignment wrapText="1" readingOrder="1"/>
    </xf>
    <xf numFmtId="0" fontId="7" fillId="0" borderId="16" xfId="0" applyFont="1" applyFill="1" applyBorder="1" applyAlignment="1" applyProtection="1">
      <alignment horizontal="left" vertical="center" wrapText="1" readingOrder="1"/>
      <protection locked="0"/>
    </xf>
    <xf numFmtId="0" fontId="7" fillId="0" borderId="17" xfId="0" applyFont="1" applyFill="1" applyBorder="1" applyAlignment="1" applyProtection="1">
      <alignment horizontal="left" vertical="center" wrapText="1"/>
      <protection locked="0"/>
    </xf>
    <xf numFmtId="0" fontId="7" fillId="0" borderId="16" xfId="58" applyFont="1" applyFill="1" applyBorder="1" applyAlignment="1" applyProtection="1">
      <alignment horizontal="left" vertical="center" wrapText="1"/>
      <protection locked="0"/>
    </xf>
    <xf numFmtId="0" fontId="7" fillId="0" borderId="17" xfId="58" applyFont="1" applyFill="1" applyBorder="1" applyAlignment="1" applyProtection="1">
      <alignment horizontal="left" vertical="center" wrapText="1"/>
      <protection locked="0"/>
    </xf>
    <xf numFmtId="0" fontId="7" fillId="0" borderId="15" xfId="58" applyFont="1" applyFill="1" applyBorder="1" applyAlignment="1" applyProtection="1">
      <alignment horizontal="left" vertical="center" wrapText="1"/>
      <protection locked="0"/>
    </xf>
    <xf numFmtId="0" fontId="0" fillId="0" borderId="0" xfId="0" applyAlignment="1">
      <alignment vertical="center"/>
    </xf>
    <xf numFmtId="0" fontId="6" fillId="0" borderId="0" xfId="0" applyFont="1" applyFill="1" applyAlignment="1" applyProtection="1">
      <alignment horizontal="left"/>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quotePrefix="1">
      <alignment horizontal="left" vertical="center"/>
      <protection/>
    </xf>
    <xf numFmtId="0" fontId="2" fillId="0" borderId="0" xfId="0" applyFont="1" applyFill="1" applyAlignment="1" applyProtection="1">
      <alignment vertical="center" wrapText="1"/>
      <protection/>
    </xf>
    <xf numFmtId="0" fontId="0" fillId="0" borderId="0" xfId="0" applyAlignment="1">
      <alignment/>
    </xf>
    <xf numFmtId="0" fontId="7" fillId="0" borderId="16" xfId="0" applyFont="1" applyFill="1" applyBorder="1" applyAlignment="1" applyProtection="1">
      <alignment horizontal="left" vertical="center"/>
      <protection locked="0"/>
    </xf>
    <xf numFmtId="0" fontId="0" fillId="0" borderId="16" xfId="0" applyBorder="1" applyAlignment="1" applyProtection="1">
      <alignment horizontal="left"/>
      <protection locked="0"/>
    </xf>
    <xf numFmtId="0" fontId="7" fillId="0" borderId="101" xfId="0" applyFont="1" applyFill="1" applyBorder="1" applyAlignment="1" applyProtection="1">
      <alignment horizontal="left" vertical="center"/>
      <protection locked="0"/>
    </xf>
    <xf numFmtId="0" fontId="0" fillId="0" borderId="101" xfId="0" applyBorder="1" applyAlignment="1" applyProtection="1">
      <alignment horizontal="left"/>
      <protection locked="0"/>
    </xf>
    <xf numFmtId="0" fontId="7" fillId="0" borderId="28" xfId="0" applyFont="1" applyFill="1" applyBorder="1" applyAlignment="1" applyProtection="1">
      <alignment horizontal="left" vertical="top"/>
      <protection locked="0"/>
    </xf>
    <xf numFmtId="0" fontId="0" fillId="0" borderId="99" xfId="0" applyBorder="1" applyAlignment="1" applyProtection="1">
      <alignment horizontal="left" vertical="top"/>
      <protection locked="0"/>
    </xf>
    <xf numFmtId="0" fontId="0" fillId="0" borderId="50" xfId="0" applyBorder="1" applyAlignment="1" applyProtection="1">
      <alignment horizontal="left" vertical="top"/>
      <protection locked="0"/>
    </xf>
    <xf numFmtId="14" fontId="7" fillId="0" borderId="101" xfId="0" applyNumberFormat="1" applyFont="1" applyFill="1" applyBorder="1" applyAlignment="1" applyProtection="1">
      <alignment horizontal="left" vertical="center"/>
      <protection locked="0"/>
    </xf>
    <xf numFmtId="0" fontId="7" fillId="0" borderId="103" xfId="0" applyFont="1" applyFill="1" applyBorder="1" applyAlignment="1" applyProtection="1">
      <alignment/>
      <protection locked="0"/>
    </xf>
    <xf numFmtId="0" fontId="0" fillId="0" borderId="64" xfId="0" applyFill="1" applyBorder="1" applyAlignment="1" applyProtection="1">
      <alignment/>
      <protection locked="0"/>
    </xf>
    <xf numFmtId="1" fontId="2" fillId="0" borderId="104" xfId="0" applyNumberFormat="1" applyFont="1" applyFill="1" applyBorder="1" applyAlignment="1" applyProtection="1">
      <alignment horizontal="center" vertical="center"/>
      <protection/>
    </xf>
    <xf numFmtId="0" fontId="2" fillId="0" borderId="105" xfId="0" applyFont="1" applyFill="1" applyBorder="1" applyAlignment="1" applyProtection="1" quotePrefix="1">
      <alignment horizontal="center" vertical="center"/>
      <protection/>
    </xf>
    <xf numFmtId="190" fontId="2" fillId="0" borderId="106" xfId="0" applyNumberFormat="1" applyFont="1" applyFill="1" applyBorder="1" applyAlignment="1" applyProtection="1" quotePrefix="1">
      <alignment horizontal="right" vertical="center"/>
      <protection/>
    </xf>
    <xf numFmtId="1" fontId="22" fillId="0" borderId="104" xfId="0" applyNumberFormat="1" applyFont="1" applyFill="1" applyBorder="1" applyAlignment="1" applyProtection="1">
      <alignment horizontal="center" vertical="center"/>
      <protection/>
    </xf>
    <xf numFmtId="0" fontId="23" fillId="0" borderId="0" xfId="0" applyFont="1" applyFill="1" applyAlignment="1" applyProtection="1">
      <alignment horizontal="left" vertical="center"/>
      <protection/>
    </xf>
    <xf numFmtId="1" fontId="22" fillId="0" borderId="107" xfId="0" applyNumberFormat="1" applyFont="1" applyFill="1" applyBorder="1" applyAlignment="1" applyProtection="1">
      <alignment horizontal="center" vertical="center"/>
      <protection/>
    </xf>
    <xf numFmtId="190" fontId="2" fillId="0" borderId="108" xfId="0" applyNumberFormat="1" applyFont="1" applyFill="1" applyBorder="1" applyAlignment="1" applyProtection="1" quotePrefix="1">
      <alignment horizontal="right" vertical="center"/>
      <protection/>
    </xf>
    <xf numFmtId="1" fontId="2" fillId="0" borderId="109" xfId="0" applyNumberFormat="1" applyFont="1" applyFill="1" applyBorder="1" applyAlignment="1" applyProtection="1">
      <alignment horizontal="center" vertical="center"/>
      <protection/>
    </xf>
    <xf numFmtId="1" fontId="22" fillId="0" borderId="110" xfId="0" applyNumberFormat="1" applyFont="1" applyFill="1" applyBorder="1" applyAlignment="1" applyProtection="1">
      <alignment horizontal="center" vertical="center"/>
      <protection/>
    </xf>
    <xf numFmtId="0" fontId="2" fillId="0" borderId="111" xfId="0" applyFont="1" applyFill="1" applyBorder="1" applyAlignment="1" applyProtection="1">
      <alignment horizontal="center" vertical="center" wrapText="1"/>
      <protection/>
    </xf>
    <xf numFmtId="0" fontId="2" fillId="0" borderId="112" xfId="0" applyFont="1" applyFill="1" applyBorder="1" applyAlignment="1" applyProtection="1">
      <alignment horizontal="center" vertical="center"/>
      <protection/>
    </xf>
    <xf numFmtId="0" fontId="2" fillId="0" borderId="113" xfId="0" applyFont="1" applyFill="1" applyBorder="1" applyAlignment="1" applyProtection="1" quotePrefix="1">
      <alignment horizontal="center" vertical="center"/>
      <protection/>
    </xf>
    <xf numFmtId="0" fontId="2" fillId="0" borderId="42" xfId="0" applyFont="1" applyFill="1" applyBorder="1" applyAlignment="1" applyProtection="1" quotePrefix="1">
      <alignment horizontal="left" vertical="center"/>
      <protection/>
    </xf>
    <xf numFmtId="1" fontId="14" fillId="0" borderId="104" xfId="0" applyNumberFormat="1" applyFont="1" applyFill="1" applyBorder="1" applyAlignment="1" applyProtection="1">
      <alignment horizontal="center" vertical="center"/>
      <protection/>
    </xf>
    <xf numFmtId="0" fontId="2" fillId="0" borderId="114" xfId="0" applyFont="1" applyFill="1" applyBorder="1" applyAlignment="1" applyProtection="1">
      <alignment horizontal="center" vertical="top"/>
      <protection/>
    </xf>
    <xf numFmtId="0" fontId="2" fillId="0" borderId="115" xfId="0" applyFont="1" applyFill="1" applyBorder="1" applyAlignment="1" applyProtection="1">
      <alignment horizontal="center" vertical="top"/>
      <protection/>
    </xf>
    <xf numFmtId="0" fontId="2" fillId="0" borderId="116" xfId="0" applyFont="1" applyFill="1" applyBorder="1" applyAlignment="1" applyProtection="1">
      <alignment horizontal="center" vertical="top"/>
      <protection/>
    </xf>
    <xf numFmtId="1" fontId="22" fillId="0" borderId="109" xfId="0" applyNumberFormat="1" applyFont="1" applyFill="1" applyBorder="1" applyAlignment="1" applyProtection="1">
      <alignment horizontal="center" vertical="center"/>
      <protection/>
    </xf>
    <xf numFmtId="0" fontId="2" fillId="0" borderId="10" xfId="0" applyFont="1" applyFill="1" applyBorder="1" applyAlignment="1" applyProtection="1">
      <alignment horizontal="left" vertical="center"/>
      <protection/>
    </xf>
    <xf numFmtId="0" fontId="2" fillId="0" borderId="12" xfId="0" applyFont="1" applyFill="1" applyBorder="1" applyAlignment="1" applyProtection="1">
      <alignment horizontal="left" vertical="center"/>
      <protection/>
    </xf>
    <xf numFmtId="0" fontId="2" fillId="0" borderId="11" xfId="0" applyFont="1" applyFill="1" applyBorder="1" applyAlignment="1" applyProtection="1">
      <alignment horizontal="left" vertical="center"/>
      <protection/>
    </xf>
    <xf numFmtId="0" fontId="2" fillId="0" borderId="13"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3" fillId="0" borderId="0" xfId="0" applyFont="1" applyFill="1" applyBorder="1" applyAlignment="1" applyProtection="1">
      <alignment horizontal="center" vertical="center"/>
      <protection/>
    </xf>
    <xf numFmtId="0" fontId="2" fillId="0" borderId="0" xfId="0" applyFont="1" applyFill="1" applyAlignment="1" applyProtection="1">
      <alignment/>
      <protection/>
    </xf>
    <xf numFmtId="0" fontId="23" fillId="0" borderId="0" xfId="62" applyFont="1" applyFill="1" applyBorder="1" applyAlignment="1" applyProtection="1">
      <alignment horizontal="center" vertical="center"/>
      <protection/>
    </xf>
    <xf numFmtId="0" fontId="26" fillId="0" borderId="0" xfId="62" applyFont="1" applyFill="1" applyBorder="1" applyAlignment="1" applyProtection="1">
      <alignment horizontal="center" vertical="center"/>
      <protection/>
    </xf>
    <xf numFmtId="0" fontId="2" fillId="0" borderId="0" xfId="58" applyFont="1" applyFill="1" applyBorder="1" applyAlignment="1" applyProtection="1">
      <alignment horizontal="left" vertical="center" wrapText="1"/>
      <protection/>
    </xf>
    <xf numFmtId="0" fontId="2" fillId="0" borderId="0" xfId="58" applyFont="1" applyFill="1" applyAlignment="1" applyProtection="1">
      <alignment vertical="center" wrapText="1"/>
      <protection/>
    </xf>
    <xf numFmtId="0" fontId="0" fillId="0" borderId="0" xfId="58" applyAlignment="1">
      <alignment/>
      <protection/>
    </xf>
    <xf numFmtId="0" fontId="2" fillId="0" borderId="42" xfId="58" applyFont="1" applyFill="1" applyBorder="1" applyAlignment="1" applyProtection="1">
      <alignment horizontal="left" vertical="center" wrapText="1"/>
      <protection/>
    </xf>
    <xf numFmtId="0" fontId="7" fillId="0" borderId="28" xfId="58" applyFont="1" applyFill="1" applyBorder="1" applyAlignment="1" applyProtection="1">
      <alignment horizontal="left" vertical="top" wrapText="1"/>
      <protection locked="0"/>
    </xf>
    <xf numFmtId="0" fontId="0" fillId="0" borderId="99" xfId="58" applyBorder="1" applyAlignment="1" applyProtection="1">
      <alignment horizontal="left" vertical="top"/>
      <protection locked="0"/>
    </xf>
    <xf numFmtId="0" fontId="0" fillId="0" borderId="50" xfId="58" applyBorder="1" applyAlignment="1" applyProtection="1">
      <alignment horizontal="left" vertical="top"/>
      <protection locked="0"/>
    </xf>
    <xf numFmtId="0" fontId="2" fillId="0" borderId="117" xfId="58" applyFont="1" applyFill="1" applyBorder="1" applyAlignment="1" applyProtection="1">
      <alignment horizontal="left" vertical="center" wrapText="1"/>
      <protection/>
    </xf>
    <xf numFmtId="0" fontId="0" fillId="0" borderId="99" xfId="58" applyBorder="1" applyAlignment="1" applyProtection="1">
      <alignment horizontal="left" vertical="top" wrapText="1"/>
      <protection locked="0"/>
    </xf>
    <xf numFmtId="0" fontId="0" fillId="0" borderId="50" xfId="58" applyBorder="1" applyAlignment="1" applyProtection="1">
      <alignment horizontal="left" vertical="top" wrapText="1"/>
      <protection locked="0"/>
    </xf>
    <xf numFmtId="0" fontId="7" fillId="0" borderId="52" xfId="62" applyFont="1" applyFill="1" applyBorder="1" applyAlignment="1" applyProtection="1">
      <alignment horizontal="center" vertical="center" wrapText="1"/>
      <protection/>
    </xf>
    <xf numFmtId="0" fontId="0" fillId="0" borderId="103" xfId="58" applyBorder="1" applyAlignment="1">
      <alignment horizontal="center" vertical="center" wrapText="1"/>
      <protection/>
    </xf>
    <xf numFmtId="0" fontId="0" fillId="0" borderId="64" xfId="58" applyBorder="1" applyAlignment="1">
      <alignment horizontal="center" vertical="center" wrapText="1"/>
      <protection/>
    </xf>
    <xf numFmtId="0" fontId="2" fillId="0" borderId="0" xfId="62" applyFont="1" applyFill="1" applyBorder="1" applyAlignment="1" applyProtection="1">
      <alignment horizontal="left" wrapText="1"/>
      <protection/>
    </xf>
    <xf numFmtId="0" fontId="0" fillId="0" borderId="0" xfId="58" applyAlignment="1">
      <alignment horizontal="left"/>
      <protection/>
    </xf>
    <xf numFmtId="0" fontId="7" fillId="0" borderId="31" xfId="62" applyFont="1" applyFill="1" applyBorder="1" applyAlignment="1" applyProtection="1">
      <alignment horizontal="center" vertical="center" wrapText="1"/>
      <protection/>
    </xf>
    <xf numFmtId="0" fontId="0" fillId="0" borderId="115" xfId="58" applyBorder="1" applyAlignment="1">
      <alignment horizontal="center" vertical="center" wrapText="1"/>
      <protection/>
    </xf>
    <xf numFmtId="0" fontId="0" fillId="0" borderId="32" xfId="58" applyBorder="1" applyAlignment="1">
      <alignment horizontal="center" vertical="center" wrapText="1"/>
      <protection/>
    </xf>
    <xf numFmtId="0" fontId="7" fillId="0" borderId="16" xfId="58" applyFont="1" applyFill="1" applyBorder="1" applyAlignment="1" applyProtection="1">
      <alignment horizontal="left" vertical="top" wrapText="1"/>
      <protection locked="0"/>
    </xf>
    <xf numFmtId="0" fontId="7" fillId="0" borderId="22" xfId="58" applyFont="1" applyFill="1" applyBorder="1" applyAlignment="1" applyProtection="1">
      <alignment vertical="center" readingOrder="1"/>
      <protection/>
    </xf>
    <xf numFmtId="0" fontId="0" fillId="0" borderId="100" xfId="58" applyBorder="1" applyAlignment="1">
      <alignment vertical="center" readingOrder="1"/>
      <protection/>
    </xf>
    <xf numFmtId="0" fontId="0" fillId="0" borderId="89" xfId="58" applyBorder="1" applyAlignment="1">
      <alignment vertical="center" readingOrder="1"/>
      <protection/>
    </xf>
    <xf numFmtId="0" fontId="2" fillId="0" borderId="22" xfId="58" applyFont="1" applyFill="1" applyBorder="1" applyAlignment="1" applyProtection="1" quotePrefix="1">
      <alignment horizontal="left" vertical="center" wrapText="1" readingOrder="1"/>
      <protection/>
    </xf>
    <xf numFmtId="0" fontId="0" fillId="0" borderId="100" xfId="58" applyBorder="1" applyAlignment="1">
      <alignment horizontal="left" vertical="center" wrapText="1" readingOrder="1"/>
      <protection/>
    </xf>
    <xf numFmtId="0" fontId="0" fillId="0" borderId="89" xfId="58" applyBorder="1" applyAlignment="1">
      <alignment horizontal="left" wrapText="1" readingOrder="1"/>
      <protection/>
    </xf>
    <xf numFmtId="0" fontId="7" fillId="0" borderId="22" xfId="58" applyFont="1" applyFill="1" applyBorder="1" applyAlignment="1" applyProtection="1">
      <alignment horizontal="left" vertical="center" readingOrder="1"/>
      <protection/>
    </xf>
    <xf numFmtId="0" fontId="0" fillId="0" borderId="100" xfId="58" applyBorder="1" applyAlignment="1">
      <alignment horizontal="left" vertical="center" readingOrder="1"/>
      <protection/>
    </xf>
    <xf numFmtId="0" fontId="0" fillId="0" borderId="89" xfId="58" applyBorder="1" applyAlignment="1">
      <alignment horizontal="left" readingOrder="1"/>
      <protection/>
    </xf>
    <xf numFmtId="0" fontId="2" fillId="0" borderId="0" xfId="62" applyFont="1" applyFill="1" applyBorder="1" applyAlignment="1" applyProtection="1">
      <alignment horizontal="left" vertical="center" wrapText="1"/>
      <protection/>
    </xf>
    <xf numFmtId="0" fontId="10" fillId="0" borderId="91" xfId="62" applyFont="1" applyFill="1" applyBorder="1" applyAlignment="1" applyProtection="1">
      <alignment horizontal="center" vertical="center" wrapText="1"/>
      <protection locked="0"/>
    </xf>
    <xf numFmtId="0" fontId="0" fillId="0" borderId="33" xfId="58" applyBorder="1" applyAlignment="1" applyProtection="1">
      <alignment horizontal="center" vertical="center" wrapText="1"/>
      <protection locked="0"/>
    </xf>
    <xf numFmtId="0" fontId="0" fillId="0" borderId="43" xfId="58" applyBorder="1" applyAlignment="1" applyProtection="1">
      <alignment horizontal="center" vertical="center" wrapText="1"/>
      <protection locked="0"/>
    </xf>
    <xf numFmtId="0" fontId="2" fillId="0" borderId="16" xfId="62"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protection/>
    </xf>
    <xf numFmtId="0" fontId="10" fillId="0" borderId="19" xfId="0" applyFont="1" applyFill="1" applyBorder="1" applyAlignment="1" applyProtection="1">
      <alignment horizontal="center" vertical="center" wrapText="1"/>
      <protection locked="0"/>
    </xf>
    <xf numFmtId="0" fontId="2" fillId="0" borderId="0" xfId="0" applyFont="1" applyFill="1" applyAlignment="1">
      <alignment horizontal="left" vertical="top"/>
    </xf>
    <xf numFmtId="0" fontId="2" fillId="0" borderId="0" xfId="0" applyNumberFormat="1" applyFont="1" applyFill="1" applyAlignment="1">
      <alignment horizontal="left" vertical="top" wrapText="1"/>
    </xf>
    <xf numFmtId="0" fontId="23" fillId="0" borderId="0" xfId="0"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Standaard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0</xdr:row>
      <xdr:rowOff>47625</xdr:rowOff>
    </xdr:from>
    <xdr:to>
      <xdr:col>10</xdr:col>
      <xdr:colOff>180975</xdr:colOff>
      <xdr:row>2</xdr:row>
      <xdr:rowOff>228600</xdr:rowOff>
    </xdr:to>
    <xdr:sp>
      <xdr:nvSpPr>
        <xdr:cNvPr id="1" name="Afgeronde rechthoek 1"/>
        <xdr:cNvSpPr>
          <a:spLocks/>
        </xdr:cNvSpPr>
      </xdr:nvSpPr>
      <xdr:spPr>
        <a:xfrm>
          <a:off x="1600200" y="47625"/>
          <a:ext cx="7239000" cy="466725"/>
        </a:xfrm>
        <a:prstGeom prst="roundRect">
          <a:avLst/>
        </a:prstGeom>
        <a:noFill/>
        <a:ln w="9525" cmpd="sng">
          <a:solidFill>
            <a:srgbClr val="FF0000"/>
          </a:solidFill>
          <a:headEnd type="none"/>
          <a:tailEnd type="none"/>
        </a:ln>
      </xdr:spPr>
      <xdr:txBody>
        <a:bodyPr vertOverflow="clip" wrap="square" lIns="91440" tIns="0" rIns="91440" bIns="0"/>
        <a:p>
          <a:pPr algn="l">
            <a:defRPr/>
          </a:pPr>
          <a:r>
            <a:rPr lang="en-US" cap="none" sz="900" b="0" i="0" u="none" baseline="0">
              <a:solidFill>
                <a:srgbClr val="000000"/>
              </a:solidFill>
            </a:rPr>
            <a:t>Het is mogelijk dat een aantal opmerkingen die in het blad 'Vragenlijst' toegevoegd zijn niet geheel leesbaar</a:t>
          </a:r>
          <a:r>
            <a:rPr lang="en-US" cap="none" sz="900" b="0" i="0" u="none" baseline="0">
              <a:solidFill>
                <a:srgbClr val="000000"/>
              </a:solidFill>
            </a:rPr>
            <a:t> </a:t>
          </a:r>
          <a:r>
            <a:rPr lang="en-US" cap="none" sz="900" b="0" i="0" u="none" baseline="0">
              <a:solidFill>
                <a:srgbClr val="000000"/>
              </a:solidFill>
            </a:rPr>
            <a:t>zijn omdat</a:t>
          </a:r>
          <a:r>
            <a:rPr lang="en-US" cap="none" sz="900" b="0" i="0" u="none" baseline="0">
              <a:solidFill>
                <a:srgbClr val="000000"/>
              </a:solidFill>
            </a:rPr>
            <a:t> ze uit meerdere regels</a:t>
          </a:r>
          <a:r>
            <a:rPr lang="en-US" cap="none" sz="900" b="0" i="0" u="none" baseline="0">
              <a:solidFill>
                <a:srgbClr val="000000"/>
              </a:solidFill>
            </a:rPr>
            <a:t> </a:t>
          </a:r>
          <a:r>
            <a:rPr lang="en-US" cap="none" sz="900" b="0" i="0" u="none" baseline="0">
              <a:solidFill>
                <a:srgbClr val="000000"/>
              </a:solidFill>
            </a:rPr>
            <a:t>bestaan</a:t>
          </a:r>
          <a:r>
            <a:rPr lang="en-US" cap="none" sz="900" b="0" i="0" u="none" baseline="0">
              <a:solidFill>
                <a:srgbClr val="000000"/>
              </a:solidFill>
            </a:rPr>
            <a:t>.
In dat geval</a:t>
          </a:r>
          <a:r>
            <a:rPr lang="en-US" cap="none" sz="900" b="0" i="0" u="none" baseline="0">
              <a:solidFill>
                <a:srgbClr val="000000"/>
              </a:solidFill>
            </a:rPr>
            <a:t> dient u te dubbelklikken op de scheidingslijn van de desbetreffende rij (eerste kolom met nummers)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fao.fgov.be/site_nl/stats_etudes/taux_frequence_gravite/taux_frequence_gravite.html" TargetMode="External" /><Relationship Id="rId2" Type="http://schemas.openxmlformats.org/officeDocument/2006/relationships/hyperlink" Target="http://www.fao.fgov.be/site_nl/stats_etudes/taux_frequence_gravite/taux_frequence_gravite.html" TargetMode="Externa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Y64"/>
  <sheetViews>
    <sheetView showGridLines="0" tabSelected="1" workbookViewId="0" topLeftCell="A1">
      <selection activeCell="A1" sqref="A1:D1"/>
    </sheetView>
  </sheetViews>
  <sheetFormatPr defaultColWidth="9.140625" defaultRowHeight="12.75"/>
  <cols>
    <col min="1" max="1" width="5.140625" style="11" customWidth="1"/>
    <col min="2" max="2" width="61.7109375" style="11" customWidth="1"/>
    <col min="3" max="3" width="9.140625" style="11" customWidth="1"/>
    <col min="4" max="4" width="12.8515625" style="11" customWidth="1"/>
    <col min="5" max="16384" width="9.140625" style="11" customWidth="1"/>
  </cols>
  <sheetData>
    <row r="1" spans="1:77" s="60" customFormat="1" ht="20.25">
      <c r="A1" s="355" t="s">
        <v>307</v>
      </c>
      <c r="B1" s="355"/>
      <c r="C1" s="356"/>
      <c r="D1" s="356"/>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row>
    <row r="2" spans="1:77" s="60" customFormat="1" ht="20.25">
      <c r="A2" s="173"/>
      <c r="B2" s="173"/>
      <c r="C2" s="173"/>
      <c r="D2" s="173"/>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row>
    <row r="3" ht="11.25">
      <c r="A3" s="11" t="s">
        <v>472</v>
      </c>
    </row>
    <row r="4" ht="11.25">
      <c r="A4" s="11" t="s">
        <v>401</v>
      </c>
    </row>
    <row r="6" ht="11.25">
      <c r="A6" s="11" t="s">
        <v>402</v>
      </c>
    </row>
    <row r="7" ht="11.25">
      <c r="A7" s="176" t="s">
        <v>384</v>
      </c>
    </row>
    <row r="9" spans="1:2" ht="12" customHeight="1">
      <c r="A9" s="357" t="s">
        <v>385</v>
      </c>
      <c r="B9" s="354"/>
    </row>
    <row r="10" spans="1:4" ht="35.25" customHeight="1">
      <c r="A10" s="358" t="s">
        <v>403</v>
      </c>
      <c r="B10" s="359"/>
      <c r="C10" s="360"/>
      <c r="D10" s="360"/>
    </row>
    <row r="11" spans="1:2" ht="14.25" customHeight="1">
      <c r="A11" s="358" t="s">
        <v>404</v>
      </c>
      <c r="B11" s="358"/>
    </row>
    <row r="12" spans="1:2" ht="12.75" customHeight="1">
      <c r="A12" s="177"/>
      <c r="B12" s="177"/>
    </row>
    <row r="13" spans="1:2" ht="11.25">
      <c r="A13" s="13" t="s">
        <v>405</v>
      </c>
      <c r="B13" s="178"/>
    </row>
    <row r="14" spans="1:2" ht="11.25">
      <c r="A14" s="13"/>
      <c r="B14" s="12"/>
    </row>
    <row r="15" spans="1:2" ht="12.75">
      <c r="A15" s="353" t="s">
        <v>406</v>
      </c>
      <c r="B15" s="354"/>
    </row>
    <row r="16" spans="1:4" ht="26.25" customHeight="1">
      <c r="A16" s="353" t="s">
        <v>407</v>
      </c>
      <c r="B16" s="353"/>
      <c r="C16" s="354"/>
      <c r="D16" s="354"/>
    </row>
    <row r="17" spans="1:2" ht="11.25">
      <c r="A17" s="13"/>
      <c r="B17" s="12"/>
    </row>
    <row r="18" spans="1:2" s="179" customFormat="1" ht="12.75">
      <c r="A18" s="353" t="s">
        <v>408</v>
      </c>
      <c r="B18" s="354"/>
    </row>
    <row r="19" spans="1:4" s="179" customFormat="1" ht="12.75" customHeight="1">
      <c r="A19" s="353" t="s">
        <v>409</v>
      </c>
      <c r="B19" s="353"/>
      <c r="C19" s="354"/>
      <c r="D19" s="354"/>
    </row>
    <row r="20" spans="1:2" ht="11.25">
      <c r="A20" s="13"/>
      <c r="B20" s="12"/>
    </row>
    <row r="21" spans="1:2" ht="12.75">
      <c r="A21" s="353" t="s">
        <v>410</v>
      </c>
      <c r="B21" s="354"/>
    </row>
    <row r="22" spans="1:4" ht="12.75">
      <c r="A22" s="353" t="s">
        <v>308</v>
      </c>
      <c r="B22" s="354"/>
      <c r="C22" s="354"/>
      <c r="D22" s="354"/>
    </row>
    <row r="23" spans="1:2" ht="11.25">
      <c r="A23" s="13"/>
      <c r="B23" s="12"/>
    </row>
    <row r="24" spans="1:2" ht="12.75">
      <c r="A24" s="353" t="s">
        <v>411</v>
      </c>
      <c r="B24" s="354"/>
    </row>
    <row r="25" spans="1:4" ht="22.5" customHeight="1">
      <c r="A25" s="353" t="s">
        <v>412</v>
      </c>
      <c r="B25" s="353"/>
      <c r="C25" s="354"/>
      <c r="D25" s="354"/>
    </row>
    <row r="26" spans="1:2" ht="11.25">
      <c r="A26" s="13"/>
      <c r="B26" s="12"/>
    </row>
    <row r="27" spans="1:2" ht="12.75">
      <c r="A27" s="353" t="s">
        <v>413</v>
      </c>
      <c r="B27" s="354"/>
    </row>
    <row r="28" spans="1:2" ht="12.75" customHeight="1">
      <c r="A28" s="361" t="s">
        <v>386</v>
      </c>
      <c r="B28" s="361"/>
    </row>
    <row r="29" spans="1:2" ht="11.25">
      <c r="A29" s="180"/>
      <c r="B29" s="181"/>
    </row>
    <row r="30" spans="1:2" ht="11.25">
      <c r="A30" s="182"/>
      <c r="B30" s="183"/>
    </row>
    <row r="31" spans="1:4" ht="22.5" customHeight="1">
      <c r="A31" s="362" t="s">
        <v>414</v>
      </c>
      <c r="B31" s="363"/>
      <c r="C31" s="363"/>
      <c r="D31" s="363"/>
    </row>
    <row r="32" spans="1:5" ht="51" customHeight="1">
      <c r="A32" s="364" t="s">
        <v>415</v>
      </c>
      <c r="B32" s="354"/>
      <c r="C32" s="354"/>
      <c r="D32" s="354"/>
      <c r="E32" s="172"/>
    </row>
    <row r="33" spans="1:5" ht="51" customHeight="1">
      <c r="A33" s="361" t="s">
        <v>427</v>
      </c>
      <c r="B33" s="354"/>
      <c r="C33" s="354"/>
      <c r="D33" s="354"/>
      <c r="E33" s="172"/>
    </row>
    <row r="34" spans="1:5" ht="144" customHeight="1">
      <c r="A34" s="353" t="s">
        <v>428</v>
      </c>
      <c r="B34" s="363"/>
      <c r="C34" s="363"/>
      <c r="D34" s="363"/>
      <c r="E34" s="172"/>
    </row>
    <row r="35" spans="1:5" ht="33" customHeight="1">
      <c r="A35" s="12"/>
      <c r="B35" s="184"/>
      <c r="C35" s="184"/>
      <c r="D35" s="184"/>
      <c r="E35" s="172"/>
    </row>
    <row r="36" spans="1:4" s="179" customFormat="1" ht="33" customHeight="1">
      <c r="A36" s="361" t="s">
        <v>309</v>
      </c>
      <c r="B36" s="356"/>
      <c r="C36" s="356"/>
      <c r="D36" s="356"/>
    </row>
    <row r="37" ht="33" customHeight="1">
      <c r="B37" s="172" t="s">
        <v>416</v>
      </c>
    </row>
    <row r="38" ht="102" customHeight="1">
      <c r="B38" s="172" t="s">
        <v>484</v>
      </c>
    </row>
    <row r="39" ht="76.5" customHeight="1">
      <c r="B39" s="185" t="s">
        <v>429</v>
      </c>
    </row>
    <row r="40" ht="8.25" customHeight="1"/>
    <row r="41" spans="1:2" ht="20.25" customHeight="1">
      <c r="A41" s="361" t="s">
        <v>387</v>
      </c>
      <c r="B41" s="354"/>
    </row>
    <row r="42" spans="1:2" ht="16.5" customHeight="1">
      <c r="A42" s="361" t="s">
        <v>388</v>
      </c>
      <c r="B42" s="354"/>
    </row>
    <row r="43" spans="1:2" ht="11.25">
      <c r="A43" s="13"/>
      <c r="B43" s="12"/>
    </row>
    <row r="44" spans="1:2" ht="14.25" customHeight="1">
      <c r="A44" s="353" t="s">
        <v>417</v>
      </c>
      <c r="B44" s="354"/>
    </row>
    <row r="45" spans="1:4" ht="129.75" customHeight="1">
      <c r="A45" s="353" t="s">
        <v>418</v>
      </c>
      <c r="B45" s="353"/>
      <c r="C45" s="363"/>
      <c r="D45" s="363"/>
    </row>
    <row r="46" spans="1:2" ht="7.5" customHeight="1">
      <c r="A46" s="13"/>
      <c r="B46" s="12"/>
    </row>
    <row r="47" spans="1:2" ht="12.75">
      <c r="A47" s="353" t="s">
        <v>419</v>
      </c>
      <c r="B47" s="354"/>
    </row>
    <row r="48" spans="1:4" ht="34.5" customHeight="1">
      <c r="A48" s="364" t="s">
        <v>389</v>
      </c>
      <c r="B48" s="364"/>
      <c r="C48" s="354"/>
      <c r="D48" s="354"/>
    </row>
    <row r="49" spans="1:2" ht="14.25" customHeight="1">
      <c r="A49" s="13"/>
      <c r="B49" s="12"/>
    </row>
    <row r="50" spans="1:2" ht="12.75">
      <c r="A50" s="353" t="s">
        <v>420</v>
      </c>
      <c r="B50" s="354"/>
    </row>
    <row r="51" spans="1:4" ht="12.75" customHeight="1">
      <c r="A51" s="353" t="s">
        <v>430</v>
      </c>
      <c r="B51" s="353"/>
      <c r="C51" s="354"/>
      <c r="D51" s="354"/>
    </row>
    <row r="52" spans="1:2" ht="12" customHeight="1">
      <c r="A52" s="13"/>
      <c r="B52" s="12"/>
    </row>
    <row r="53" spans="1:2" ht="12.75">
      <c r="A53" s="365" t="s">
        <v>431</v>
      </c>
      <c r="B53" s="354"/>
    </row>
    <row r="54" spans="1:4" ht="12.75">
      <c r="A54" s="353" t="s">
        <v>432</v>
      </c>
      <c r="B54" s="353"/>
      <c r="C54" s="354"/>
      <c r="D54" s="354"/>
    </row>
    <row r="56" ht="11.25">
      <c r="A56" s="14" t="s">
        <v>310</v>
      </c>
    </row>
    <row r="58" ht="11.25">
      <c r="A58" s="14" t="s">
        <v>421</v>
      </c>
    </row>
    <row r="59" spans="1:4" ht="23.25" customHeight="1">
      <c r="A59" s="365" t="s">
        <v>422</v>
      </c>
      <c r="B59" s="366"/>
      <c r="C59" s="366"/>
      <c r="D59" s="366"/>
    </row>
    <row r="60" ht="6" customHeight="1"/>
    <row r="61" spans="1:4" ht="23.25" customHeight="1">
      <c r="A61" s="367" t="s">
        <v>423</v>
      </c>
      <c r="B61" s="366"/>
      <c r="C61" s="366"/>
      <c r="D61" s="366"/>
    </row>
    <row r="62" spans="1:4" ht="33.75" customHeight="1">
      <c r="A62" s="365" t="s">
        <v>424</v>
      </c>
      <c r="B62" s="365"/>
      <c r="C62" s="365"/>
      <c r="D62" s="365"/>
    </row>
    <row r="63" spans="1:4" ht="22.5" customHeight="1">
      <c r="A63" s="365" t="s">
        <v>425</v>
      </c>
      <c r="B63" s="365"/>
      <c r="C63" s="365"/>
      <c r="D63" s="365"/>
    </row>
    <row r="64" spans="1:4" ht="23.25" customHeight="1">
      <c r="A64" s="365" t="s">
        <v>426</v>
      </c>
      <c r="B64" s="365"/>
      <c r="C64" s="365"/>
      <c r="D64" s="365"/>
    </row>
  </sheetData>
  <sheetProtection password="CBB5" sheet="1" objects="1" scenarios="1" selectLockedCells="1" selectUnlockedCells="1"/>
  <mergeCells count="34">
    <mergeCell ref="A59:D59"/>
    <mergeCell ref="A61:D61"/>
    <mergeCell ref="A62:D62"/>
    <mergeCell ref="A63:D63"/>
    <mergeCell ref="A64:D64"/>
    <mergeCell ref="A47:B47"/>
    <mergeCell ref="A48:D48"/>
    <mergeCell ref="A50:B50"/>
    <mergeCell ref="A51:D51"/>
    <mergeCell ref="A53:B53"/>
    <mergeCell ref="A54:D54"/>
    <mergeCell ref="A34:D34"/>
    <mergeCell ref="A36:D36"/>
    <mergeCell ref="A41:B41"/>
    <mergeCell ref="A42:B42"/>
    <mergeCell ref="A44:B44"/>
    <mergeCell ref="A45:D45"/>
    <mergeCell ref="A27:B27"/>
    <mergeCell ref="A28:B28"/>
    <mergeCell ref="A31:D31"/>
    <mergeCell ref="A32:D32"/>
    <mergeCell ref="A33:D33"/>
    <mergeCell ref="A18:B18"/>
    <mergeCell ref="A19:D19"/>
    <mergeCell ref="A21:B21"/>
    <mergeCell ref="A22:D22"/>
    <mergeCell ref="A24:B24"/>
    <mergeCell ref="A25:D25"/>
    <mergeCell ref="A1:D1"/>
    <mergeCell ref="A9:B9"/>
    <mergeCell ref="A10:D10"/>
    <mergeCell ref="A11:B11"/>
    <mergeCell ref="A15:B15"/>
    <mergeCell ref="A16:D16"/>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2011/05&amp;C&amp;8Rapport VCU; 18/07/2014&amp;R&amp;8&amp;A Pagina &amp;P van &amp;N</oddFooter>
  </headerFooter>
</worksheet>
</file>

<file path=xl/worksheets/sheet10.xml><?xml version="1.0" encoding="utf-8"?>
<worksheet xmlns="http://schemas.openxmlformats.org/spreadsheetml/2006/main" xmlns:r="http://schemas.openxmlformats.org/officeDocument/2006/relationships">
  <dimension ref="A1:X24"/>
  <sheetViews>
    <sheetView showGridLines="0" workbookViewId="0" topLeftCell="A1">
      <selection activeCell="I14" sqref="I14:L20"/>
    </sheetView>
  </sheetViews>
  <sheetFormatPr defaultColWidth="9.140625" defaultRowHeight="12.75"/>
  <cols>
    <col min="1" max="1" width="4.00390625" style="1" customWidth="1"/>
    <col min="2" max="8" width="7.28125" style="1" customWidth="1"/>
    <col min="9" max="10" width="7.140625" style="2" customWidth="1"/>
    <col min="11" max="11" width="8.8515625" style="2" customWidth="1"/>
    <col min="12" max="12" width="9.421875" style="2" customWidth="1"/>
    <col min="13" max="14" width="8.57421875" style="2" hidden="1" customWidth="1"/>
    <col min="15" max="16" width="9.140625" style="2" customWidth="1"/>
    <col min="17" max="18" width="8.57421875" style="2" customWidth="1"/>
    <col min="19" max="20" width="11.57421875" style="2" customWidth="1"/>
    <col min="21" max="22" width="9.57421875" style="2" customWidth="1"/>
    <col min="23" max="24" width="10.8515625" style="2" customWidth="1"/>
    <col min="25" max="16384" width="9.140625" style="1" customWidth="1"/>
  </cols>
  <sheetData>
    <row r="1" spans="1:12" ht="11.25" customHeight="1">
      <c r="A1" s="452" t="s">
        <v>372</v>
      </c>
      <c r="B1" s="452"/>
      <c r="C1" s="452"/>
      <c r="D1" s="452"/>
      <c r="E1" s="452"/>
      <c r="F1" s="452"/>
      <c r="G1" s="452"/>
      <c r="H1" s="452"/>
      <c r="I1" s="452"/>
      <c r="J1" s="452"/>
      <c r="K1" s="452"/>
      <c r="L1" s="452"/>
    </row>
    <row r="2" spans="1:12" ht="11.25" customHeight="1">
      <c r="A2" s="452"/>
      <c r="B2" s="452"/>
      <c r="C2" s="452"/>
      <c r="D2" s="452"/>
      <c r="E2" s="452"/>
      <c r="F2" s="452"/>
      <c r="G2" s="452"/>
      <c r="H2" s="452"/>
      <c r="I2" s="452"/>
      <c r="J2" s="452"/>
      <c r="K2" s="452"/>
      <c r="L2" s="452"/>
    </row>
    <row r="3" spans="1:12" ht="12" customHeight="1">
      <c r="A3" s="162"/>
      <c r="B3" s="162"/>
      <c r="C3" s="162"/>
      <c r="D3" s="162"/>
      <c r="E3" s="162"/>
      <c r="F3" s="162"/>
      <c r="G3" s="162"/>
      <c r="H3" s="162"/>
      <c r="I3" s="162"/>
      <c r="J3" s="162"/>
      <c r="K3" s="162"/>
      <c r="L3" s="4"/>
    </row>
    <row r="4" spans="1:12" ht="15" customHeight="1">
      <c r="A4" s="163" t="s">
        <v>328</v>
      </c>
      <c r="B4" s="162"/>
      <c r="C4" s="162"/>
      <c r="D4" s="162"/>
      <c r="E4" s="162"/>
      <c r="F4" s="162"/>
      <c r="G4" s="162"/>
      <c r="H4" s="162"/>
      <c r="I4" s="162"/>
      <c r="J4" s="162"/>
      <c r="K4" s="162"/>
      <c r="L4" s="4"/>
    </row>
    <row r="5" spans="1:12" ht="15" customHeight="1">
      <c r="A5" s="30" t="s">
        <v>33</v>
      </c>
      <c r="B5" s="62" t="s">
        <v>350</v>
      </c>
      <c r="C5" s="28"/>
      <c r="D5" s="28"/>
      <c r="E5" s="401">
        <f>IF('1. Titelblad'!D27="","",'1. Titelblad'!D27)</f>
      </c>
      <c r="F5" s="401"/>
      <c r="G5" s="401"/>
      <c r="H5" s="401"/>
      <c r="I5" s="401"/>
      <c r="J5" s="401"/>
      <c r="K5" s="401"/>
      <c r="L5" s="401"/>
    </row>
    <row r="6" spans="1:12" ht="15" customHeight="1">
      <c r="A6" s="30" t="s">
        <v>33</v>
      </c>
      <c r="B6" s="62" t="s">
        <v>50</v>
      </c>
      <c r="C6" s="28"/>
      <c r="D6" s="28"/>
      <c r="E6" s="401">
        <f>IF('2. Algemeen'!B13="","",'2. Algemeen'!B13)</f>
      </c>
      <c r="F6" s="401"/>
      <c r="G6" s="401"/>
      <c r="H6" s="401"/>
      <c r="I6" s="401"/>
      <c r="J6" s="401"/>
      <c r="K6" s="401"/>
      <c r="L6" s="401"/>
    </row>
    <row r="7" spans="1:12" ht="12.75">
      <c r="A7" s="164"/>
      <c r="B7" s="6"/>
      <c r="C7" s="7"/>
      <c r="D7" s="7"/>
      <c r="E7" s="7"/>
      <c r="F7" s="7"/>
      <c r="G7" s="7"/>
      <c r="H7" s="7"/>
      <c r="I7" s="4"/>
      <c r="J7" s="3"/>
      <c r="K7" s="3"/>
      <c r="L7" s="4"/>
    </row>
    <row r="8" spans="1:12" ht="12" customHeight="1">
      <c r="A8" s="164" t="s">
        <v>104</v>
      </c>
      <c r="B8" s="84"/>
      <c r="C8" s="5"/>
      <c r="D8" s="5"/>
      <c r="E8" s="5"/>
      <c r="F8" s="5"/>
      <c r="G8" s="5"/>
      <c r="H8" s="5"/>
      <c r="I8" s="3"/>
      <c r="J8" s="3"/>
      <c r="K8" s="3"/>
      <c r="L8" s="3"/>
    </row>
    <row r="9" spans="1:24" s="9" customFormat="1" ht="76.5" customHeight="1">
      <c r="A9" s="415" t="s">
        <v>471</v>
      </c>
      <c r="B9" s="415"/>
      <c r="C9" s="415"/>
      <c r="D9" s="415"/>
      <c r="E9" s="415"/>
      <c r="F9" s="415"/>
      <c r="G9" s="415"/>
      <c r="H9" s="415"/>
      <c r="I9" s="415"/>
      <c r="J9" s="415"/>
      <c r="K9" s="415"/>
      <c r="L9" s="415"/>
      <c r="M9" s="8"/>
      <c r="N9" s="8"/>
      <c r="O9" s="8"/>
      <c r="P9" s="8"/>
      <c r="Q9" s="8"/>
      <c r="R9" s="8"/>
      <c r="S9" s="8"/>
      <c r="T9" s="8"/>
      <c r="U9" s="8"/>
      <c r="V9" s="8"/>
      <c r="W9" s="8"/>
      <c r="X9" s="8"/>
    </row>
    <row r="10" spans="1:14" ht="18" customHeight="1">
      <c r="A10" s="149"/>
      <c r="B10" s="149"/>
      <c r="C10" s="149"/>
      <c r="D10" s="149"/>
      <c r="E10" s="149"/>
      <c r="F10" s="149"/>
      <c r="G10" s="149"/>
      <c r="H10" s="149"/>
      <c r="I10" s="149"/>
      <c r="J10" s="149"/>
      <c r="K10" s="149"/>
      <c r="L10" s="149"/>
      <c r="M10" s="10" t="s">
        <v>460</v>
      </c>
      <c r="N10" s="10">
        <v>1</v>
      </c>
    </row>
    <row r="11" spans="1:14" ht="15" customHeight="1">
      <c r="A11" s="149"/>
      <c r="B11" s="149"/>
      <c r="C11" s="149"/>
      <c r="D11" s="149"/>
      <c r="E11" s="149"/>
      <c r="F11" s="149"/>
      <c r="G11" s="149"/>
      <c r="H11" s="149"/>
      <c r="I11" s="149"/>
      <c r="J11" s="149"/>
      <c r="K11" s="149"/>
      <c r="L11" s="149"/>
      <c r="M11" s="10" t="s">
        <v>466</v>
      </c>
      <c r="N11" s="10"/>
    </row>
    <row r="12" spans="1:13" ht="18" customHeight="1">
      <c r="A12" s="165"/>
      <c r="B12" s="165"/>
      <c r="C12" s="165"/>
      <c r="D12" s="165"/>
      <c r="E12" s="165"/>
      <c r="F12" s="165"/>
      <c r="G12" s="165"/>
      <c r="H12" s="165"/>
      <c r="I12" s="165"/>
      <c r="J12" s="165"/>
      <c r="K12" s="165"/>
      <c r="L12" s="165"/>
      <c r="M12" s="2" t="s">
        <v>467</v>
      </c>
    </row>
    <row r="13" spans="1:9" ht="12">
      <c r="A13" s="166" t="s">
        <v>398</v>
      </c>
      <c r="B13" s="7"/>
      <c r="C13" s="7"/>
      <c r="D13" s="6"/>
      <c r="E13" s="6"/>
      <c r="F13" s="7"/>
      <c r="G13" s="7"/>
      <c r="H13" s="165"/>
      <c r="I13" s="159" t="s">
        <v>51</v>
      </c>
    </row>
    <row r="14" spans="1:12" ht="12" customHeight="1">
      <c r="A14" s="7"/>
      <c r="B14" s="6"/>
      <c r="C14" s="7"/>
      <c r="D14" s="5"/>
      <c r="E14" s="5"/>
      <c r="F14" s="5"/>
      <c r="G14" s="5"/>
      <c r="I14" s="490"/>
      <c r="J14" s="490"/>
      <c r="K14" s="490"/>
      <c r="L14" s="490"/>
    </row>
    <row r="15" spans="1:12" ht="18" customHeight="1">
      <c r="A15" s="7"/>
      <c r="B15" s="489">
        <f>IF('1. Titelblad'!D60="","",'1. Titelblad'!D60)</f>
      </c>
      <c r="C15" s="489"/>
      <c r="D15" s="489"/>
      <c r="E15" s="489"/>
      <c r="F15" s="489"/>
      <c r="G15" s="489"/>
      <c r="I15" s="490"/>
      <c r="J15" s="490"/>
      <c r="K15" s="490"/>
      <c r="L15" s="490"/>
    </row>
    <row r="16" spans="8:12" ht="12" customHeight="1">
      <c r="H16" s="5"/>
      <c r="I16" s="490"/>
      <c r="J16" s="490"/>
      <c r="K16" s="490"/>
      <c r="L16" s="490"/>
    </row>
    <row r="17" spans="1:12" ht="18" customHeight="1">
      <c r="A17" s="29" t="s">
        <v>105</v>
      </c>
      <c r="H17" s="26"/>
      <c r="I17" s="490"/>
      <c r="J17" s="490"/>
      <c r="K17" s="490"/>
      <c r="L17" s="490"/>
    </row>
    <row r="18" spans="1:12" ht="12" customHeight="1">
      <c r="A18" s="7"/>
      <c r="B18" s="6"/>
      <c r="C18" s="7"/>
      <c r="D18" s="7"/>
      <c r="E18" s="5"/>
      <c r="F18" s="5"/>
      <c r="H18" s="5"/>
      <c r="I18" s="490"/>
      <c r="J18" s="490"/>
      <c r="K18" s="490"/>
      <c r="L18" s="490"/>
    </row>
    <row r="19" spans="2:12" ht="18" customHeight="1">
      <c r="B19" s="419"/>
      <c r="C19" s="419"/>
      <c r="D19" s="419"/>
      <c r="E19" s="419"/>
      <c r="F19" s="419"/>
      <c r="G19" s="419"/>
      <c r="H19" s="5"/>
      <c r="I19" s="490"/>
      <c r="J19" s="490"/>
      <c r="K19" s="490"/>
      <c r="L19" s="490"/>
    </row>
    <row r="20" spans="1:12" ht="12" customHeight="1">
      <c r="A20" s="6"/>
      <c r="B20" s="6"/>
      <c r="C20" s="7"/>
      <c r="D20" s="7"/>
      <c r="E20" s="5"/>
      <c r="F20" s="5"/>
      <c r="H20" s="5"/>
      <c r="I20" s="490"/>
      <c r="J20" s="490"/>
      <c r="K20" s="490"/>
      <c r="L20" s="490"/>
    </row>
    <row r="21" spans="1:12" ht="12" customHeight="1">
      <c r="A21" s="6"/>
      <c r="B21" s="6"/>
      <c r="C21" s="7"/>
      <c r="D21" s="7"/>
      <c r="E21" s="5"/>
      <c r="F21" s="5"/>
      <c r="G21" s="5"/>
      <c r="H21" s="5"/>
      <c r="L21" s="4"/>
    </row>
    <row r="22" spans="1:12" ht="12" customHeight="1">
      <c r="A22" s="5"/>
      <c r="B22" s="5"/>
      <c r="C22" s="5"/>
      <c r="D22" s="5"/>
      <c r="E22" s="5"/>
      <c r="F22" s="5"/>
      <c r="G22" s="5"/>
      <c r="H22" s="5"/>
      <c r="I22" s="3"/>
      <c r="J22" s="3"/>
      <c r="K22" s="3"/>
      <c r="L22" s="3"/>
    </row>
    <row r="23" spans="1:12" ht="12" customHeight="1">
      <c r="A23" s="5"/>
      <c r="B23" s="5"/>
      <c r="C23" s="5"/>
      <c r="D23" s="5"/>
      <c r="E23" s="5"/>
      <c r="F23" s="5"/>
      <c r="G23" s="5"/>
      <c r="H23" s="5"/>
      <c r="I23" s="3"/>
      <c r="J23" s="3"/>
      <c r="K23" s="3"/>
      <c r="L23" s="3"/>
    </row>
    <row r="24" spans="1:12" ht="12" customHeight="1">
      <c r="A24" s="5"/>
      <c r="B24" s="5"/>
      <c r="C24" s="5"/>
      <c r="D24" s="5"/>
      <c r="E24" s="5"/>
      <c r="F24" s="5"/>
      <c r="G24" s="5"/>
      <c r="H24" s="5"/>
      <c r="I24" s="3"/>
      <c r="J24" s="3"/>
      <c r="K24" s="3"/>
      <c r="L24" s="3"/>
    </row>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sheetData>
  <sheetProtection password="CBB5" sheet="1" selectLockedCells="1"/>
  <mergeCells count="7">
    <mergeCell ref="A1:L2"/>
    <mergeCell ref="B15:G15"/>
    <mergeCell ref="I14:L20"/>
    <mergeCell ref="B19:G19"/>
    <mergeCell ref="E5:L5"/>
    <mergeCell ref="E6:L6"/>
    <mergeCell ref="A9:L9"/>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&amp;L&amp;8VG Checklist Uitzendorganisaties, versie 2011/05&amp;C&amp;8Rapport VCU; 18/07/2014&amp;R&amp;8&amp;A Pagina &amp;P van &amp;N</oddFooter>
  </headerFooter>
  <legacyDrawing r:id="rId1"/>
</worksheet>
</file>

<file path=xl/worksheets/sheet11.xml><?xml version="1.0" encoding="utf-8"?>
<worksheet xmlns="http://schemas.openxmlformats.org/spreadsheetml/2006/main" xmlns:r="http://schemas.openxmlformats.org/officeDocument/2006/relationships">
  <dimension ref="A1:N13"/>
  <sheetViews>
    <sheetView showGridLines="0" workbookViewId="0" topLeftCell="A1">
      <selection activeCell="A1" sqref="A1:I2"/>
    </sheetView>
  </sheetViews>
  <sheetFormatPr defaultColWidth="9.140625" defaultRowHeight="12.75"/>
  <cols>
    <col min="1" max="16384" width="9.140625" style="168" customWidth="1"/>
  </cols>
  <sheetData>
    <row r="1" spans="1:13" ht="12.75" customHeight="1">
      <c r="A1" s="493" t="s">
        <v>399</v>
      </c>
      <c r="B1" s="493"/>
      <c r="C1" s="493"/>
      <c r="D1" s="493"/>
      <c r="E1" s="493"/>
      <c r="F1" s="493"/>
      <c r="G1" s="493"/>
      <c r="H1" s="493"/>
      <c r="I1" s="493"/>
      <c r="J1" s="167"/>
      <c r="K1" s="167"/>
      <c r="L1" s="167"/>
      <c r="M1" s="167"/>
    </row>
    <row r="2" spans="1:13" ht="12.75" customHeight="1">
      <c r="A2" s="493"/>
      <c r="B2" s="493"/>
      <c r="C2" s="493"/>
      <c r="D2" s="493"/>
      <c r="E2" s="493"/>
      <c r="F2" s="493"/>
      <c r="G2" s="493"/>
      <c r="H2" s="493"/>
      <c r="I2" s="493"/>
      <c r="J2" s="167"/>
      <c r="K2" s="167"/>
      <c r="L2" s="167"/>
      <c r="M2" s="167"/>
    </row>
    <row r="3" spans="2:13" ht="20.25">
      <c r="B3" s="161"/>
      <c r="C3" s="161"/>
      <c r="D3" s="161"/>
      <c r="E3" s="161"/>
      <c r="F3" s="161"/>
      <c r="G3" s="161"/>
      <c r="H3" s="161"/>
      <c r="I3" s="161"/>
      <c r="J3" s="161"/>
      <c r="K3" s="161"/>
      <c r="L3" s="161"/>
      <c r="M3" s="161"/>
    </row>
    <row r="4" spans="1:9" ht="12.75">
      <c r="A4" s="14" t="s">
        <v>374</v>
      </c>
      <c r="B4" s="11"/>
      <c r="C4" s="11"/>
      <c r="D4" s="11"/>
      <c r="E4" s="11"/>
      <c r="F4" s="11"/>
      <c r="G4" s="11"/>
      <c r="H4" s="11"/>
      <c r="I4" s="11"/>
    </row>
    <row r="5" spans="1:9" ht="12.75">
      <c r="A5" s="11"/>
      <c r="B5" s="11"/>
      <c r="C5" s="11"/>
      <c r="D5" s="11"/>
      <c r="E5" s="11"/>
      <c r="F5" s="11"/>
      <c r="G5" s="11"/>
      <c r="H5" s="11"/>
      <c r="I5" s="11"/>
    </row>
    <row r="6" spans="1:14" ht="26.25" customHeight="1">
      <c r="A6" s="362" t="s">
        <v>400</v>
      </c>
      <c r="B6" s="362"/>
      <c r="C6" s="362"/>
      <c r="D6" s="362"/>
      <c r="E6" s="362"/>
      <c r="F6" s="362"/>
      <c r="G6" s="362"/>
      <c r="H6" s="362"/>
      <c r="I6" s="362"/>
      <c r="J6" s="167"/>
      <c r="K6" s="167"/>
      <c r="L6" s="167"/>
      <c r="M6" s="167"/>
      <c r="N6" s="167"/>
    </row>
    <row r="7" spans="1:14" ht="58.5" customHeight="1">
      <c r="A7" s="492" t="s">
        <v>375</v>
      </c>
      <c r="B7" s="491"/>
      <c r="C7" s="491"/>
      <c r="D7" s="491"/>
      <c r="E7" s="491"/>
      <c r="F7" s="491"/>
      <c r="G7" s="491"/>
      <c r="H7" s="491"/>
      <c r="I7" s="491"/>
      <c r="J7" s="169"/>
      <c r="K7" s="169"/>
      <c r="L7" s="169"/>
      <c r="M7" s="169"/>
      <c r="N7" s="169"/>
    </row>
    <row r="8" spans="1:14" ht="27.75" customHeight="1">
      <c r="A8" s="362" t="s">
        <v>376</v>
      </c>
      <c r="B8" s="491"/>
      <c r="C8" s="491"/>
      <c r="D8" s="491"/>
      <c r="E8" s="491"/>
      <c r="F8" s="491"/>
      <c r="G8" s="491"/>
      <c r="H8" s="491"/>
      <c r="I8" s="491"/>
      <c r="J8" s="169"/>
      <c r="K8" s="169"/>
      <c r="L8" s="169"/>
      <c r="M8" s="169"/>
      <c r="N8" s="169"/>
    </row>
    <row r="9" spans="1:9" s="169" customFormat="1" ht="38.25" customHeight="1">
      <c r="A9" s="492" t="s">
        <v>377</v>
      </c>
      <c r="B9" s="491"/>
      <c r="C9" s="491"/>
      <c r="D9" s="491"/>
      <c r="E9" s="491"/>
      <c r="F9" s="491"/>
      <c r="G9" s="491"/>
      <c r="H9" s="491"/>
      <c r="I9" s="491"/>
    </row>
    <row r="10" spans="1:9" s="169" customFormat="1" ht="16.5" customHeight="1">
      <c r="A10" s="362" t="s">
        <v>378</v>
      </c>
      <c r="B10" s="491"/>
      <c r="C10" s="491"/>
      <c r="D10" s="491"/>
      <c r="E10" s="491"/>
      <c r="F10" s="491"/>
      <c r="G10" s="491"/>
      <c r="H10" s="491"/>
      <c r="I10" s="491"/>
    </row>
    <row r="11" spans="1:9" s="169" customFormat="1" ht="26.25" customHeight="1">
      <c r="A11" s="362" t="s">
        <v>379</v>
      </c>
      <c r="B11" s="491"/>
      <c r="C11" s="491"/>
      <c r="D11" s="491"/>
      <c r="E11" s="491"/>
      <c r="F11" s="491"/>
      <c r="G11" s="491"/>
      <c r="H11" s="491"/>
      <c r="I11" s="491"/>
    </row>
    <row r="12" spans="1:9" s="169" customFormat="1" ht="18" customHeight="1">
      <c r="A12" s="362" t="s">
        <v>380</v>
      </c>
      <c r="B12" s="491"/>
      <c r="C12" s="491"/>
      <c r="D12" s="491"/>
      <c r="E12" s="491"/>
      <c r="F12" s="491"/>
      <c r="G12" s="491"/>
      <c r="H12" s="491"/>
      <c r="I12" s="491"/>
    </row>
    <row r="13" spans="1:14" s="167" customFormat="1" ht="53.25" customHeight="1">
      <c r="A13" s="492" t="s">
        <v>381</v>
      </c>
      <c r="B13" s="491"/>
      <c r="C13" s="491"/>
      <c r="D13" s="491"/>
      <c r="E13" s="491"/>
      <c r="F13" s="491"/>
      <c r="G13" s="491"/>
      <c r="H13" s="491"/>
      <c r="I13" s="491"/>
      <c r="J13" s="169"/>
      <c r="K13" s="169"/>
      <c r="L13" s="169"/>
      <c r="M13" s="169"/>
      <c r="N13" s="169"/>
    </row>
  </sheetData>
  <sheetProtection password="CBB5" sheet="1" objects="1" scenarios="1" selectLockedCells="1" selectUnlockedCells="1"/>
  <mergeCells count="9">
    <mergeCell ref="A11:I11"/>
    <mergeCell ref="A12:I12"/>
    <mergeCell ref="A13:I13"/>
    <mergeCell ref="A1:I2"/>
    <mergeCell ref="A6:I6"/>
    <mergeCell ref="A7:I7"/>
    <mergeCell ref="A8:I8"/>
    <mergeCell ref="A9:I9"/>
    <mergeCell ref="A10:I10"/>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2011/05&amp;C&amp;8Rapport VCU; 18/07/2014&amp;R&amp;8Bijlage Eisen aan onderbouwingen Pagina &amp;P van &amp;N</oddFooter>
  </headerFooter>
</worksheet>
</file>

<file path=xl/worksheets/sheet2.xml><?xml version="1.0" encoding="utf-8"?>
<worksheet xmlns="http://schemas.openxmlformats.org/spreadsheetml/2006/main" xmlns:r="http://schemas.openxmlformats.org/officeDocument/2006/relationships">
  <dimension ref="A1:L69"/>
  <sheetViews>
    <sheetView showGridLines="0" workbookViewId="0" topLeftCell="A1">
      <selection activeCell="A5" sqref="A5"/>
    </sheetView>
  </sheetViews>
  <sheetFormatPr defaultColWidth="9.140625" defaultRowHeight="12.75"/>
  <cols>
    <col min="1" max="1" width="9.140625" style="1" customWidth="1"/>
    <col min="2" max="2" width="8.140625" style="1" customWidth="1"/>
    <col min="3" max="3" width="3.57421875" style="1" customWidth="1"/>
    <col min="4" max="4" width="10.7109375" style="1" customWidth="1"/>
    <col min="5" max="5" width="4.57421875" style="1" customWidth="1"/>
    <col min="6" max="9" width="9.140625" style="1" customWidth="1"/>
    <col min="10" max="10" width="14.140625" style="1" customWidth="1"/>
    <col min="11" max="11" width="9.140625" style="1" customWidth="1"/>
    <col min="12" max="12" width="9.140625" style="1" hidden="1" customWidth="1"/>
    <col min="13" max="16384" width="9.140625" style="1" customWidth="1"/>
  </cols>
  <sheetData>
    <row r="1" spans="1:10" ht="11.25">
      <c r="A1" s="355" t="s">
        <v>311</v>
      </c>
      <c r="B1" s="355"/>
      <c r="C1" s="355"/>
      <c r="D1" s="355"/>
      <c r="E1" s="355"/>
      <c r="F1" s="355"/>
      <c r="G1" s="355"/>
      <c r="H1" s="355"/>
      <c r="I1" s="368"/>
      <c r="J1" s="368"/>
    </row>
    <row r="2" spans="1:10" ht="11.25">
      <c r="A2" s="355"/>
      <c r="B2" s="355"/>
      <c r="C2" s="355"/>
      <c r="D2" s="355"/>
      <c r="E2" s="355"/>
      <c r="F2" s="355"/>
      <c r="G2" s="355"/>
      <c r="H2" s="355"/>
      <c r="I2" s="368"/>
      <c r="J2" s="368"/>
    </row>
    <row r="5" spans="1:10" ht="11.25">
      <c r="A5" s="15"/>
      <c r="B5" s="16"/>
      <c r="C5" s="16"/>
      <c r="D5" s="16"/>
      <c r="E5" s="16"/>
      <c r="F5" s="16"/>
      <c r="G5" s="16"/>
      <c r="H5" s="16"/>
      <c r="I5" s="16"/>
      <c r="J5" s="17"/>
    </row>
    <row r="6" spans="1:10" ht="11.25">
      <c r="A6" s="18"/>
      <c r="B6" s="19" t="s">
        <v>312</v>
      </c>
      <c r="C6" s="19"/>
      <c r="D6" s="20"/>
      <c r="E6" s="20"/>
      <c r="F6" s="20"/>
      <c r="G6" s="20"/>
      <c r="H6" s="20"/>
      <c r="I6" s="20"/>
      <c r="J6" s="21"/>
    </row>
    <row r="7" spans="1:10" ht="11.25">
      <c r="A7" s="18"/>
      <c r="B7" s="19"/>
      <c r="C7" s="19"/>
      <c r="D7" s="20"/>
      <c r="E7" s="20"/>
      <c r="F7" s="20"/>
      <c r="G7" s="20"/>
      <c r="H7" s="20"/>
      <c r="I7" s="20"/>
      <c r="J7" s="21"/>
    </row>
    <row r="8" spans="1:10" ht="11.25">
      <c r="A8" s="18"/>
      <c r="B8" s="19"/>
      <c r="C8" s="19"/>
      <c r="D8" s="20"/>
      <c r="E8" s="20"/>
      <c r="F8" s="20"/>
      <c r="G8" s="20"/>
      <c r="H8" s="20"/>
      <c r="I8" s="20"/>
      <c r="J8" s="21"/>
    </row>
    <row r="9" spans="1:10" ht="11.25">
      <c r="A9" s="18"/>
      <c r="B9" s="19"/>
      <c r="C9" s="19"/>
      <c r="D9" s="20"/>
      <c r="E9" s="20"/>
      <c r="F9" s="20"/>
      <c r="G9" s="20"/>
      <c r="H9" s="20"/>
      <c r="I9" s="20"/>
      <c r="J9" s="21"/>
    </row>
    <row r="10" spans="1:10" ht="11.25">
      <c r="A10" s="18"/>
      <c r="B10" s="19"/>
      <c r="C10" s="19"/>
      <c r="D10" s="20"/>
      <c r="E10" s="20"/>
      <c r="F10" s="20"/>
      <c r="G10" s="20"/>
      <c r="H10" s="20"/>
      <c r="I10" s="20"/>
      <c r="J10" s="21"/>
    </row>
    <row r="11" spans="1:10" ht="11.25">
      <c r="A11" s="18"/>
      <c r="B11" s="19"/>
      <c r="C11" s="19"/>
      <c r="D11" s="20"/>
      <c r="E11" s="20"/>
      <c r="F11" s="20"/>
      <c r="G11" s="20"/>
      <c r="H11" s="20"/>
      <c r="I11" s="20"/>
      <c r="J11" s="21"/>
    </row>
    <row r="12" spans="1:10" ht="11.25">
      <c r="A12" s="18"/>
      <c r="B12" s="19"/>
      <c r="C12" s="19"/>
      <c r="D12" s="20"/>
      <c r="E12" s="20"/>
      <c r="F12" s="20"/>
      <c r="G12" s="20"/>
      <c r="H12" s="20"/>
      <c r="I12" s="20"/>
      <c r="J12" s="21"/>
    </row>
    <row r="13" spans="1:10" ht="11.25">
      <c r="A13" s="18"/>
      <c r="B13" s="19"/>
      <c r="C13" s="19"/>
      <c r="D13" s="20"/>
      <c r="E13" s="20"/>
      <c r="F13" s="20"/>
      <c r="G13" s="20"/>
      <c r="H13" s="20"/>
      <c r="I13" s="20"/>
      <c r="J13" s="21"/>
    </row>
    <row r="14" spans="1:10" ht="11.25">
      <c r="A14" s="18"/>
      <c r="B14" s="19"/>
      <c r="C14" s="19"/>
      <c r="D14" s="20"/>
      <c r="E14" s="20"/>
      <c r="F14" s="20"/>
      <c r="G14" s="20"/>
      <c r="H14" s="20"/>
      <c r="I14" s="20"/>
      <c r="J14" s="21"/>
    </row>
    <row r="15" spans="1:10" ht="11.25">
      <c r="A15" s="18"/>
      <c r="B15" s="19"/>
      <c r="C15" s="19"/>
      <c r="D15" s="20"/>
      <c r="E15" s="20"/>
      <c r="F15" s="20"/>
      <c r="G15" s="20"/>
      <c r="H15" s="20"/>
      <c r="I15" s="20"/>
      <c r="J15" s="21"/>
    </row>
    <row r="16" spans="1:10" ht="11.25">
      <c r="A16" s="18"/>
      <c r="B16" s="19"/>
      <c r="C16" s="19"/>
      <c r="D16" s="20"/>
      <c r="E16" s="20"/>
      <c r="F16" s="20"/>
      <c r="G16" s="20"/>
      <c r="H16" s="20"/>
      <c r="I16" s="20"/>
      <c r="J16" s="21"/>
    </row>
    <row r="17" spans="1:10" ht="11.25">
      <c r="A17" s="18"/>
      <c r="B17" s="19"/>
      <c r="C17" s="19"/>
      <c r="D17" s="20"/>
      <c r="E17" s="20"/>
      <c r="F17" s="20"/>
      <c r="G17" s="20"/>
      <c r="H17" s="20"/>
      <c r="I17" s="20"/>
      <c r="J17" s="21"/>
    </row>
    <row r="18" spans="1:10" ht="11.25">
      <c r="A18" s="18"/>
      <c r="B18" s="19"/>
      <c r="C18" s="19"/>
      <c r="D18" s="20"/>
      <c r="E18" s="20"/>
      <c r="F18" s="20"/>
      <c r="G18" s="20"/>
      <c r="H18" s="20"/>
      <c r="I18" s="20"/>
      <c r="J18" s="21"/>
    </row>
    <row r="19" spans="1:10" ht="11.25">
      <c r="A19" s="18"/>
      <c r="B19" s="19"/>
      <c r="C19" s="19"/>
      <c r="D19" s="20"/>
      <c r="E19" s="20"/>
      <c r="F19" s="20"/>
      <c r="G19" s="20"/>
      <c r="H19" s="20"/>
      <c r="I19" s="20"/>
      <c r="J19" s="21"/>
    </row>
    <row r="20" spans="1:10" ht="11.25">
      <c r="A20" s="18"/>
      <c r="B20" s="19"/>
      <c r="C20" s="19"/>
      <c r="D20" s="20"/>
      <c r="E20" s="20"/>
      <c r="F20" s="20"/>
      <c r="G20" s="20"/>
      <c r="H20" s="20"/>
      <c r="I20" s="20"/>
      <c r="J20" s="21"/>
    </row>
    <row r="21" spans="1:10" ht="11.25">
      <c r="A21" s="18"/>
      <c r="B21" s="19"/>
      <c r="C21" s="19"/>
      <c r="D21" s="20"/>
      <c r="E21" s="20"/>
      <c r="F21" s="20"/>
      <c r="G21" s="20"/>
      <c r="H21" s="20"/>
      <c r="I21" s="20"/>
      <c r="J21" s="21"/>
    </row>
    <row r="22" spans="1:10" ht="11.25">
      <c r="A22" s="18"/>
      <c r="B22" s="20"/>
      <c r="C22" s="19"/>
      <c r="D22" s="20"/>
      <c r="E22" s="20"/>
      <c r="F22" s="20"/>
      <c r="G22" s="20"/>
      <c r="H22" s="20"/>
      <c r="I22" s="20"/>
      <c r="J22" s="21"/>
    </row>
    <row r="23" spans="1:10" ht="11.25">
      <c r="A23" s="18"/>
      <c r="B23" s="20"/>
      <c r="C23" s="19"/>
      <c r="D23" s="20"/>
      <c r="E23" s="20"/>
      <c r="F23" s="20"/>
      <c r="G23" s="20"/>
      <c r="H23" s="20"/>
      <c r="I23" s="20"/>
      <c r="J23" s="21"/>
    </row>
    <row r="24" spans="1:10" ht="11.25">
      <c r="A24" s="22"/>
      <c r="B24" s="23"/>
      <c r="C24" s="23"/>
      <c r="D24" s="23"/>
      <c r="E24" s="23"/>
      <c r="F24" s="23"/>
      <c r="G24" s="23"/>
      <c r="H24" s="23"/>
      <c r="I24" s="23"/>
      <c r="J24" s="24"/>
    </row>
    <row r="27" spans="2:10" ht="14.25" customHeight="1">
      <c r="B27" s="1" t="s">
        <v>470</v>
      </c>
      <c r="D27" s="369"/>
      <c r="E27" s="370"/>
      <c r="F27" s="370"/>
      <c r="G27" s="370"/>
      <c r="H27" s="371"/>
      <c r="I27" s="371"/>
      <c r="J27" s="372"/>
    </row>
    <row r="28" ht="6.75" customHeight="1"/>
    <row r="29" spans="2:10" ht="14.25" customHeight="1">
      <c r="B29" s="1" t="s">
        <v>313</v>
      </c>
      <c r="D29" s="369"/>
      <c r="E29" s="370"/>
      <c r="F29" s="370"/>
      <c r="G29" s="370"/>
      <c r="H29" s="371"/>
      <c r="I29" s="371"/>
      <c r="J29" s="372"/>
    </row>
    <row r="30" ht="6.75" customHeight="1"/>
    <row r="31" spans="4:10" ht="14.25" customHeight="1">
      <c r="D31" s="186"/>
      <c r="F31" s="373"/>
      <c r="G31" s="374"/>
      <c r="H31" s="374"/>
      <c r="I31" s="374"/>
      <c r="J31" s="375"/>
    </row>
    <row r="32" ht="6.75" customHeight="1"/>
    <row r="33" ht="14.25" customHeight="1">
      <c r="B33" s="1" t="s">
        <v>321</v>
      </c>
    </row>
    <row r="34" ht="4.5" customHeight="1"/>
    <row r="35" spans="4:12" ht="14.25" customHeight="1">
      <c r="D35" s="9" t="s">
        <v>106</v>
      </c>
      <c r="L35" s="20" t="b">
        <v>0</v>
      </c>
    </row>
    <row r="36" spans="4:12" ht="11.25" customHeight="1">
      <c r="D36" s="187" t="s">
        <v>433</v>
      </c>
      <c r="L36" s="20"/>
    </row>
    <row r="37" spans="4:12" ht="11.25" customHeight="1">
      <c r="D37" s="187" t="s">
        <v>434</v>
      </c>
      <c r="L37" s="20"/>
    </row>
    <row r="38" ht="6.75" customHeight="1"/>
    <row r="39" spans="4:12" ht="14.25" customHeight="1">
      <c r="D39" s="9" t="s">
        <v>107</v>
      </c>
      <c r="L39" s="20" t="b">
        <v>0</v>
      </c>
    </row>
    <row r="40" spans="4:12" ht="11.25" customHeight="1">
      <c r="D40" s="187" t="s">
        <v>435</v>
      </c>
      <c r="L40" s="20"/>
    </row>
    <row r="41" spans="4:12" ht="11.25" customHeight="1">
      <c r="D41" s="187" t="s">
        <v>436</v>
      </c>
      <c r="L41" s="20"/>
    </row>
    <row r="42" spans="4:12" ht="11.25" customHeight="1">
      <c r="D42" s="187" t="s">
        <v>437</v>
      </c>
      <c r="L42" s="20"/>
    </row>
    <row r="43" ht="6.75" customHeight="1"/>
    <row r="44" spans="4:12" ht="14.25" customHeight="1">
      <c r="D44" s="9" t="s">
        <v>314</v>
      </c>
      <c r="L44" s="20" t="b">
        <v>0</v>
      </c>
    </row>
    <row r="45" spans="4:12" ht="11.25" customHeight="1">
      <c r="D45" s="187" t="s">
        <v>438</v>
      </c>
      <c r="L45" s="20"/>
    </row>
    <row r="46" spans="4:12" ht="11.25" customHeight="1">
      <c r="D46" s="187" t="s">
        <v>439</v>
      </c>
      <c r="L46" s="20"/>
    </row>
    <row r="47" spans="4:12" ht="11.25" customHeight="1">
      <c r="D47" s="187" t="s">
        <v>437</v>
      </c>
      <c r="L47" s="20"/>
    </row>
    <row r="48" ht="6.75" customHeight="1"/>
    <row r="49" spans="4:12" ht="14.25" customHeight="1">
      <c r="D49" s="9" t="s">
        <v>315</v>
      </c>
      <c r="L49" s="20" t="b">
        <v>0</v>
      </c>
    </row>
    <row r="50" spans="4:12" ht="11.25" customHeight="1">
      <c r="D50" s="187" t="s">
        <v>438</v>
      </c>
      <c r="L50" s="20"/>
    </row>
    <row r="51" spans="4:12" ht="11.25" customHeight="1">
      <c r="D51" s="187" t="s">
        <v>439</v>
      </c>
      <c r="L51" s="20"/>
    </row>
    <row r="52" spans="4:12" ht="11.25" customHeight="1">
      <c r="D52" s="187" t="s">
        <v>437</v>
      </c>
      <c r="L52" s="20"/>
    </row>
    <row r="53" ht="6.75" customHeight="1"/>
    <row r="54" spans="4:12" ht="14.25" customHeight="1">
      <c r="D54" s="376"/>
      <c r="E54" s="376"/>
      <c r="F54" s="376"/>
      <c r="G54" s="376"/>
      <c r="H54" s="376"/>
      <c r="I54" s="376"/>
      <c r="L54" s="20" t="b">
        <v>0</v>
      </c>
    </row>
    <row r="55" ht="4.5" customHeight="1"/>
    <row r="56" ht="6.75" customHeight="1"/>
    <row r="57" ht="14.25" customHeight="1"/>
    <row r="58" spans="2:10" ht="14.25" customHeight="1">
      <c r="B58" s="1" t="s">
        <v>316</v>
      </c>
      <c r="D58" s="369"/>
      <c r="E58" s="370"/>
      <c r="F58" s="370"/>
      <c r="G58" s="370"/>
      <c r="H58" s="371"/>
      <c r="I58" s="371"/>
      <c r="J58" s="372"/>
    </row>
    <row r="59" ht="6.75" customHeight="1"/>
    <row r="60" spans="2:10" ht="14.25" customHeight="1">
      <c r="B60" s="1" t="s">
        <v>317</v>
      </c>
      <c r="D60" s="369"/>
      <c r="E60" s="370"/>
      <c r="F60" s="370"/>
      <c r="G60" s="370"/>
      <c r="H60" s="371"/>
      <c r="I60" s="371"/>
      <c r="J60" s="372"/>
    </row>
    <row r="63" spans="1:10" ht="14.25" customHeight="1">
      <c r="A63" s="1" t="s">
        <v>318</v>
      </c>
      <c r="D63" s="369"/>
      <c r="E63" s="370"/>
      <c r="F63" s="370"/>
      <c r="G63" s="370"/>
      <c r="H63" s="371"/>
      <c r="I63" s="371"/>
      <c r="J63" s="372"/>
    </row>
    <row r="64" ht="6.75" customHeight="1"/>
    <row r="65" spans="1:10" ht="14.25" customHeight="1">
      <c r="A65" s="1" t="s">
        <v>319</v>
      </c>
      <c r="D65" s="369"/>
      <c r="E65" s="370"/>
      <c r="F65" s="370"/>
      <c r="G65" s="370"/>
      <c r="H65" s="371"/>
      <c r="I65" s="371"/>
      <c r="J65" s="372"/>
    </row>
    <row r="66" ht="6.75" customHeight="1"/>
    <row r="67" spans="1:10" ht="14.25" customHeight="1">
      <c r="A67" s="1" t="s">
        <v>320</v>
      </c>
      <c r="D67" s="369"/>
      <c r="E67" s="370"/>
      <c r="F67" s="370"/>
      <c r="G67" s="370"/>
      <c r="H67" s="371"/>
      <c r="I67" s="371"/>
      <c r="J67" s="372"/>
    </row>
    <row r="68" ht="6.75" customHeight="1"/>
    <row r="69" spans="1:10" ht="14.25" customHeight="1">
      <c r="A69" s="1">
        <f>IF(D54="","","Data "&amp;D54&amp;":")</f>
      </c>
      <c r="D69" s="369"/>
      <c r="E69" s="370"/>
      <c r="F69" s="370"/>
      <c r="G69" s="370"/>
      <c r="H69" s="371"/>
      <c r="I69" s="371"/>
      <c r="J69" s="372"/>
    </row>
  </sheetData>
  <sheetProtection password="CBB5" sheet="1" formatCells="0" selectLockedCells="1"/>
  <mergeCells count="11">
    <mergeCell ref="D60:J60"/>
    <mergeCell ref="D63:J63"/>
    <mergeCell ref="D65:J65"/>
    <mergeCell ref="D67:J67"/>
    <mergeCell ref="D69:J69"/>
    <mergeCell ref="A1:J2"/>
    <mergeCell ref="D27:J27"/>
    <mergeCell ref="D29:J29"/>
    <mergeCell ref="F31:J31"/>
    <mergeCell ref="D54:I54"/>
    <mergeCell ref="D58:J58"/>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&amp;L&amp;8VG Checklist Uitzendorganisaties, versie 2011/05&amp;C&amp;8Rapport VCU; 18/07/2014&amp;R&amp;8&amp;A Pagina &amp;P van &amp;N</oddFooter>
  </headerFooter>
  <legacyDrawing r:id="rId1"/>
</worksheet>
</file>

<file path=xl/worksheets/sheet3.xml><?xml version="1.0" encoding="utf-8"?>
<worksheet xmlns="http://schemas.openxmlformats.org/spreadsheetml/2006/main" xmlns:r="http://schemas.openxmlformats.org/officeDocument/2006/relationships">
  <dimension ref="A1:S105"/>
  <sheetViews>
    <sheetView showGridLines="0" workbookViewId="0" topLeftCell="A1">
      <selection activeCell="B13" sqref="B13:H13"/>
    </sheetView>
  </sheetViews>
  <sheetFormatPr defaultColWidth="9.140625" defaultRowHeight="12.75"/>
  <cols>
    <col min="1" max="1" width="4.00390625" style="1" customWidth="1"/>
    <col min="2" max="2" width="12.140625" style="1" customWidth="1"/>
    <col min="3" max="3" width="26.00390625" style="1" customWidth="1"/>
    <col min="4" max="9" width="9.140625" style="1" customWidth="1"/>
    <col min="10" max="19" width="4.421875" style="1" hidden="1" customWidth="1"/>
    <col min="20" max="20" width="9.140625" style="1" customWidth="1"/>
    <col min="21" max="16384" width="9.140625" style="1" customWidth="1"/>
  </cols>
  <sheetData>
    <row r="1" spans="1:8" ht="11.25">
      <c r="A1" s="355" t="s">
        <v>322</v>
      </c>
      <c r="B1" s="355"/>
      <c r="C1" s="355"/>
      <c r="D1" s="355"/>
      <c r="E1" s="355"/>
      <c r="F1" s="355"/>
      <c r="G1" s="355"/>
      <c r="H1" s="355"/>
    </row>
    <row r="2" spans="1:8" ht="11.25">
      <c r="A2" s="355"/>
      <c r="B2" s="355"/>
      <c r="C2" s="355"/>
      <c r="D2" s="355"/>
      <c r="E2" s="355"/>
      <c r="F2" s="355"/>
      <c r="G2" s="355"/>
      <c r="H2" s="355"/>
    </row>
    <row r="3" spans="3:11" ht="12.75">
      <c r="C3" s="25" t="s">
        <v>323</v>
      </c>
      <c r="F3" s="414" t="s">
        <v>80</v>
      </c>
      <c r="G3" s="414"/>
      <c r="J3" s="20"/>
      <c r="K3" s="188"/>
    </row>
    <row r="4" ht="12.75">
      <c r="K4" s="188"/>
    </row>
    <row r="5" spans="1:11" ht="12.75">
      <c r="A5" s="3"/>
      <c r="B5" s="26"/>
      <c r="C5" s="5"/>
      <c r="D5" s="5"/>
      <c r="E5" s="5"/>
      <c r="F5" s="62">
        <f>IF('1. Titelblad'!L35=TRUE,'1. Titelblad'!D35,IF('1. Titelblad'!L39=TRUE,'1. Titelblad'!D39,IF('1. Titelblad'!L44=TRUE,'1. Titelblad'!D44,IF('1. Titelblad'!L49=TRUE,'1. Titelblad'!D49,IF('1. Titelblad'!L54=TRUE,'1. Titelblad'!D54,"")))))</f>
      </c>
      <c r="G5" s="5"/>
      <c r="H5" s="5"/>
      <c r="J5" s="59"/>
      <c r="K5" s="188"/>
    </row>
    <row r="6" spans="3:10" ht="12.75">
      <c r="C6" s="5"/>
      <c r="D6" s="5"/>
      <c r="F6" s="5"/>
      <c r="G6" s="5"/>
      <c r="H6" s="28"/>
      <c r="J6" s="59"/>
    </row>
    <row r="7" spans="1:8" ht="11.25">
      <c r="A7" s="29" t="s">
        <v>37</v>
      </c>
      <c r="H7" s="5"/>
    </row>
    <row r="8" spans="1:8" ht="15" customHeight="1">
      <c r="A8" s="30" t="s">
        <v>33</v>
      </c>
      <c r="B8" s="395" t="s">
        <v>249</v>
      </c>
      <c r="C8" s="395"/>
      <c r="D8" s="395"/>
      <c r="E8" s="395"/>
      <c r="F8" s="395"/>
      <c r="G8" s="395"/>
      <c r="H8" s="9"/>
    </row>
    <row r="9" spans="1:8" ht="15" customHeight="1">
      <c r="A9" s="30"/>
      <c r="B9" s="401">
        <f>IF('1. Titelblad'!D27="","",'1. Titelblad'!D27)</f>
      </c>
      <c r="C9" s="401"/>
      <c r="D9" s="401"/>
      <c r="E9" s="401"/>
      <c r="F9" s="401"/>
      <c r="G9" s="401"/>
      <c r="H9" s="401"/>
    </row>
    <row r="10" spans="1:8" ht="15" customHeight="1">
      <c r="A10" s="30" t="s">
        <v>33</v>
      </c>
      <c r="B10" s="31" t="s">
        <v>39</v>
      </c>
      <c r="C10" s="401">
        <f>IF('1. Titelblad'!D29="","",'1. Titelblad'!D29)</f>
      </c>
      <c r="D10" s="401"/>
      <c r="E10" s="401"/>
      <c r="F10" s="401"/>
      <c r="G10" s="401"/>
      <c r="H10" s="401"/>
    </row>
    <row r="11" spans="1:8" ht="15" customHeight="1">
      <c r="A11" s="30"/>
      <c r="B11" s="31"/>
      <c r="C11" s="401">
        <f>IF('1. Titelblad'!F31="","",'1. Titelblad'!D31&amp;" "&amp;'1. Titelblad'!F31)</f>
      </c>
      <c r="D11" s="401"/>
      <c r="E11" s="401"/>
      <c r="F11" s="401"/>
      <c r="G11" s="401"/>
      <c r="H11" s="401"/>
    </row>
    <row r="12" spans="1:8" ht="15" customHeight="1">
      <c r="A12" s="30" t="s">
        <v>33</v>
      </c>
      <c r="B12" s="395" t="s">
        <v>250</v>
      </c>
      <c r="C12" s="395"/>
      <c r="D12" s="395"/>
      <c r="E12" s="395"/>
      <c r="F12" s="395"/>
      <c r="G12" s="395"/>
      <c r="H12" s="413"/>
    </row>
    <row r="13" spans="1:8" ht="15" customHeight="1">
      <c r="A13" s="33"/>
      <c r="B13" s="408"/>
      <c r="C13" s="408"/>
      <c r="D13" s="408"/>
      <c r="E13" s="408"/>
      <c r="F13" s="408"/>
      <c r="G13" s="408"/>
      <c r="H13" s="408"/>
    </row>
    <row r="14" spans="1:7" ht="15" customHeight="1">
      <c r="A14" s="33" t="s">
        <v>33</v>
      </c>
      <c r="B14" s="35" t="s">
        <v>95</v>
      </c>
      <c r="C14" s="34"/>
      <c r="D14" s="35" t="s">
        <v>96</v>
      </c>
      <c r="E14" s="34"/>
      <c r="F14" s="34"/>
      <c r="G14" s="34"/>
    </row>
    <row r="15" spans="1:8" ht="15" customHeight="1">
      <c r="A15" s="33"/>
      <c r="B15" s="396"/>
      <c r="C15" s="409"/>
      <c r="D15" s="404"/>
      <c r="E15" s="396"/>
      <c r="F15" s="396"/>
      <c r="G15" s="396"/>
      <c r="H15" s="396"/>
    </row>
    <row r="16" spans="1:19" ht="15" customHeight="1">
      <c r="A16" s="189" t="s">
        <v>33</v>
      </c>
      <c r="B16" s="190" t="s">
        <v>440</v>
      </c>
      <c r="C16" s="191"/>
      <c r="D16" s="190" t="s">
        <v>441</v>
      </c>
      <c r="E16" s="191"/>
      <c r="F16" s="191"/>
      <c r="G16" s="191"/>
      <c r="H16" s="192"/>
      <c r="J16" s="20"/>
      <c r="K16" s="20"/>
      <c r="L16" s="20"/>
      <c r="M16" s="20"/>
      <c r="N16" s="20"/>
      <c r="O16" s="20"/>
      <c r="P16" s="20"/>
      <c r="Q16" s="20"/>
      <c r="R16" s="20"/>
      <c r="S16" s="20"/>
    </row>
    <row r="17" spans="1:19" ht="15" customHeight="1">
      <c r="A17" s="189"/>
      <c r="B17" s="410"/>
      <c r="C17" s="411"/>
      <c r="D17" s="412"/>
      <c r="E17" s="410"/>
      <c r="F17" s="410"/>
      <c r="G17" s="410"/>
      <c r="H17" s="410"/>
      <c r="J17" s="20"/>
      <c r="K17" s="20"/>
      <c r="L17" s="20"/>
      <c r="M17" s="20"/>
      <c r="N17" s="20"/>
      <c r="O17" s="20"/>
      <c r="P17" s="20"/>
      <c r="Q17" s="20"/>
      <c r="R17" s="20"/>
      <c r="S17" s="20"/>
    </row>
    <row r="18" spans="1:8" ht="15" customHeight="1">
      <c r="A18" s="33" t="s">
        <v>33</v>
      </c>
      <c r="B18" s="406" t="s">
        <v>324</v>
      </c>
      <c r="C18" s="406"/>
      <c r="D18" s="406"/>
      <c r="E18" s="406"/>
      <c r="F18" s="406"/>
      <c r="G18" s="406"/>
      <c r="H18" s="407"/>
    </row>
    <row r="19" spans="1:8" ht="15" customHeight="1">
      <c r="A19" s="33"/>
      <c r="B19" s="402" t="s">
        <v>97</v>
      </c>
      <c r="C19" s="402"/>
      <c r="D19" s="403" t="s">
        <v>97</v>
      </c>
      <c r="E19" s="402"/>
      <c r="F19" s="402"/>
      <c r="G19" s="402"/>
      <c r="H19" s="402"/>
    </row>
    <row r="20" spans="1:8" ht="15" customHeight="1">
      <c r="A20" s="33"/>
      <c r="B20" s="396"/>
      <c r="C20" s="396"/>
      <c r="D20" s="404"/>
      <c r="E20" s="396"/>
      <c r="F20" s="396"/>
      <c r="G20" s="396"/>
      <c r="H20" s="396"/>
    </row>
    <row r="21" spans="1:8" ht="15" customHeight="1">
      <c r="A21" s="33"/>
      <c r="B21" s="398"/>
      <c r="C21" s="405"/>
      <c r="D21" s="397"/>
      <c r="E21" s="398"/>
      <c r="F21" s="398"/>
      <c r="G21" s="398"/>
      <c r="H21" s="398"/>
    </row>
    <row r="22" spans="1:8" ht="15" customHeight="1">
      <c r="A22" s="33"/>
      <c r="B22" s="396"/>
      <c r="C22" s="396"/>
      <c r="D22" s="397"/>
      <c r="E22" s="398"/>
      <c r="F22" s="398"/>
      <c r="G22" s="398"/>
      <c r="H22" s="398"/>
    </row>
    <row r="23" spans="1:7" ht="15" customHeight="1">
      <c r="A23" s="33" t="s">
        <v>33</v>
      </c>
      <c r="B23" s="399" t="s">
        <v>251</v>
      </c>
      <c r="C23" s="399"/>
      <c r="D23" s="399"/>
      <c r="E23" s="399"/>
      <c r="F23" s="399"/>
      <c r="G23" s="399"/>
    </row>
    <row r="24" spans="1:8" ht="15" customHeight="1">
      <c r="A24" s="33"/>
      <c r="B24" s="396"/>
      <c r="C24" s="396"/>
      <c r="D24" s="396"/>
      <c r="E24" s="396"/>
      <c r="F24" s="396"/>
      <c r="G24" s="396"/>
      <c r="H24" s="396"/>
    </row>
    <row r="25" spans="1:19" ht="15" customHeight="1">
      <c r="A25" s="33" t="s">
        <v>33</v>
      </c>
      <c r="B25" s="400" t="s">
        <v>390</v>
      </c>
      <c r="C25" s="400"/>
      <c r="D25" s="400"/>
      <c r="E25" s="400"/>
      <c r="F25" s="400"/>
      <c r="G25" s="400"/>
      <c r="J25" s="20"/>
      <c r="K25" s="20"/>
      <c r="L25" s="20"/>
      <c r="M25" s="20"/>
      <c r="N25" s="20"/>
      <c r="O25" s="20"/>
      <c r="P25" s="20"/>
      <c r="Q25" s="20"/>
      <c r="R25" s="20"/>
      <c r="S25" s="20"/>
    </row>
    <row r="26" spans="1:19" s="9" customFormat="1" ht="18" customHeight="1">
      <c r="A26" s="30"/>
      <c r="B26" s="401" t="s">
        <v>391</v>
      </c>
      <c r="C26" s="401"/>
      <c r="D26" s="401"/>
      <c r="E26" s="401"/>
      <c r="F26" s="401"/>
      <c r="G26" s="401"/>
      <c r="H26" s="401"/>
      <c r="J26" s="36"/>
      <c r="K26" s="36"/>
      <c r="L26" s="36"/>
      <c r="M26" s="36"/>
      <c r="N26" s="36"/>
      <c r="O26" s="36"/>
      <c r="P26" s="36"/>
      <c r="Q26" s="36"/>
      <c r="R26" s="36"/>
      <c r="S26" s="36"/>
    </row>
    <row r="27" spans="1:19" ht="15" customHeight="1">
      <c r="A27" s="30" t="s">
        <v>33</v>
      </c>
      <c r="B27" s="395" t="s">
        <v>266</v>
      </c>
      <c r="C27" s="395"/>
      <c r="D27" s="395"/>
      <c r="E27" s="395"/>
      <c r="F27" s="395"/>
      <c r="G27" s="395"/>
      <c r="H27" s="9"/>
      <c r="J27" s="20"/>
      <c r="K27" s="20"/>
      <c r="L27" s="20"/>
      <c r="M27" s="20"/>
      <c r="N27" s="20"/>
      <c r="O27" s="20"/>
      <c r="P27" s="20"/>
      <c r="Q27" s="20"/>
      <c r="R27" s="20"/>
      <c r="S27" s="20"/>
    </row>
    <row r="28" spans="1:19" ht="15" customHeight="1">
      <c r="A28" s="30"/>
      <c r="B28" s="396"/>
      <c r="C28" s="396"/>
      <c r="D28" s="396"/>
      <c r="E28" s="396"/>
      <c r="F28" s="396"/>
      <c r="G28" s="396"/>
      <c r="H28" s="396"/>
      <c r="J28" s="20"/>
      <c r="K28" s="20"/>
      <c r="L28" s="20"/>
      <c r="M28" s="20"/>
      <c r="N28" s="20"/>
      <c r="O28" s="20"/>
      <c r="P28" s="20"/>
      <c r="Q28" s="20"/>
      <c r="R28" s="20"/>
      <c r="S28" s="20"/>
    </row>
    <row r="29" spans="1:19" ht="15" customHeight="1">
      <c r="A29" s="30"/>
      <c r="B29" s="396"/>
      <c r="C29" s="396"/>
      <c r="D29" s="396"/>
      <c r="E29" s="396"/>
      <c r="F29" s="396"/>
      <c r="G29" s="396"/>
      <c r="H29" s="396"/>
      <c r="J29" s="20"/>
      <c r="K29" s="20"/>
      <c r="L29" s="20"/>
      <c r="M29" s="20"/>
      <c r="N29" s="20"/>
      <c r="O29" s="20"/>
      <c r="P29" s="20"/>
      <c r="Q29" s="20"/>
      <c r="R29" s="20"/>
      <c r="S29" s="20"/>
    </row>
    <row r="30" spans="1:19" ht="12.75" customHeight="1">
      <c r="A30" s="30"/>
      <c r="B30" s="197"/>
      <c r="C30" s="197"/>
      <c r="D30" s="197"/>
      <c r="E30" s="197"/>
      <c r="F30" s="197"/>
      <c r="G30" s="197"/>
      <c r="H30" s="197"/>
      <c r="J30" s="20"/>
      <c r="K30" s="20"/>
      <c r="L30" s="20"/>
      <c r="M30" s="20"/>
      <c r="N30" s="20"/>
      <c r="O30" s="20"/>
      <c r="P30" s="20"/>
      <c r="Q30" s="20"/>
      <c r="R30" s="20"/>
      <c r="S30" s="20"/>
    </row>
    <row r="31" spans="1:8" ht="11.25">
      <c r="A31" s="29" t="s">
        <v>108</v>
      </c>
      <c r="H31" s="5"/>
    </row>
    <row r="32" spans="1:5" s="9" customFormat="1" ht="15" customHeight="1">
      <c r="A32" s="30" t="s">
        <v>33</v>
      </c>
      <c r="B32" s="395" t="s">
        <v>258</v>
      </c>
      <c r="C32" s="395"/>
      <c r="D32" s="395"/>
      <c r="E32" s="37"/>
    </row>
    <row r="33" spans="1:5" s="9" customFormat="1" ht="15" customHeight="1">
      <c r="A33" s="30" t="s">
        <v>33</v>
      </c>
      <c r="B33" s="395" t="s">
        <v>259</v>
      </c>
      <c r="C33" s="395"/>
      <c r="D33" s="395"/>
      <c r="E33" s="37"/>
    </row>
    <row r="34" spans="1:5" s="9" customFormat="1" ht="15" customHeight="1">
      <c r="A34" s="30" t="s">
        <v>33</v>
      </c>
      <c r="B34" s="395" t="s">
        <v>260</v>
      </c>
      <c r="C34" s="395"/>
      <c r="D34" s="395"/>
      <c r="E34" s="37"/>
    </row>
    <row r="35" spans="1:19" s="9" customFormat="1" ht="15" customHeight="1">
      <c r="A35" s="30"/>
      <c r="B35" s="378" t="s">
        <v>114</v>
      </c>
      <c r="C35" s="378"/>
      <c r="D35" s="378"/>
      <c r="E35" s="48">
        <f>IF(SUM(E32:E34)=0,"",SUM(E32:E34))</f>
      </c>
      <c r="J35" s="36"/>
      <c r="K35" s="36"/>
      <c r="L35" s="36"/>
      <c r="M35" s="36"/>
      <c r="N35" s="36"/>
      <c r="O35" s="36"/>
      <c r="P35" s="36"/>
      <c r="Q35" s="36"/>
      <c r="R35" s="36"/>
      <c r="S35" s="36"/>
    </row>
    <row r="36" ht="11.25">
      <c r="A36" s="39"/>
    </row>
    <row r="37" spans="1:8" ht="11.25">
      <c r="A37" s="29" t="s">
        <v>101</v>
      </c>
      <c r="H37" s="5"/>
    </row>
    <row r="38" spans="1:8" ht="42.75" customHeight="1">
      <c r="A38" s="41" t="s">
        <v>33</v>
      </c>
      <c r="B38" s="383"/>
      <c r="C38" s="383"/>
      <c r="D38" s="383"/>
      <c r="E38" s="383"/>
      <c r="F38" s="383"/>
      <c r="G38" s="383"/>
      <c r="H38" s="383"/>
    </row>
    <row r="39" spans="1:8" ht="42.75" customHeight="1">
      <c r="A39" s="41" t="s">
        <v>33</v>
      </c>
      <c r="B39" s="394"/>
      <c r="C39" s="394"/>
      <c r="D39" s="394"/>
      <c r="E39" s="394"/>
      <c r="F39" s="394"/>
      <c r="G39" s="394"/>
      <c r="H39" s="394"/>
    </row>
    <row r="40" spans="1:8" ht="11.25">
      <c r="A40" s="33"/>
      <c r="B40" s="40"/>
      <c r="C40" s="40"/>
      <c r="D40" s="40"/>
      <c r="E40" s="40"/>
      <c r="F40" s="40"/>
      <c r="G40" s="40"/>
      <c r="H40" s="40"/>
    </row>
    <row r="41" spans="1:8" ht="11.25">
      <c r="A41" s="29" t="s">
        <v>103</v>
      </c>
      <c r="H41" s="5"/>
    </row>
    <row r="42" spans="1:8" ht="42.75" customHeight="1">
      <c r="A42" s="41" t="s">
        <v>33</v>
      </c>
      <c r="B42" s="383"/>
      <c r="C42" s="383"/>
      <c r="D42" s="383"/>
      <c r="E42" s="383"/>
      <c r="F42" s="383"/>
      <c r="G42" s="383"/>
      <c r="H42" s="383"/>
    </row>
    <row r="43" spans="1:8" ht="11.25">
      <c r="A43" s="33"/>
      <c r="B43" s="40"/>
      <c r="C43" s="40"/>
      <c r="D43" s="40"/>
      <c r="E43" s="40"/>
      <c r="F43" s="40"/>
      <c r="G43" s="40"/>
      <c r="H43" s="40"/>
    </row>
    <row r="44" spans="1:8" ht="11.25">
      <c r="A44" s="29" t="s">
        <v>115</v>
      </c>
      <c r="H44" s="5"/>
    </row>
    <row r="45" spans="1:8" s="9" customFormat="1" ht="33.75">
      <c r="A45" s="42" t="s">
        <v>34</v>
      </c>
      <c r="B45" s="393" t="s">
        <v>116</v>
      </c>
      <c r="C45" s="393"/>
      <c r="D45" s="393" t="s">
        <v>109</v>
      </c>
      <c r="E45" s="393"/>
      <c r="F45" s="393"/>
      <c r="G45" s="43" t="s">
        <v>117</v>
      </c>
      <c r="H45" s="43" t="s">
        <v>300</v>
      </c>
    </row>
    <row r="46" spans="1:8" s="9" customFormat="1" ht="15" customHeight="1">
      <c r="A46" s="42">
        <v>1</v>
      </c>
      <c r="B46" s="392">
        <f>IF('1. Titelblad'!D27="","",'1. Titelblad'!D27)</f>
      </c>
      <c r="C46" s="392"/>
      <c r="D46" s="392">
        <f>IF('1. Titelblad'!F31="","",'1. Titelblad'!D31&amp;" "&amp;'1. Titelblad'!F31)</f>
      </c>
      <c r="E46" s="392"/>
      <c r="F46" s="392"/>
      <c r="G46" s="341"/>
      <c r="H46" s="341"/>
    </row>
    <row r="47" spans="1:8" s="9" customFormat="1" ht="33.75">
      <c r="A47" s="42" t="s">
        <v>34</v>
      </c>
      <c r="B47" s="393" t="s">
        <v>118</v>
      </c>
      <c r="C47" s="393"/>
      <c r="D47" s="393" t="s">
        <v>109</v>
      </c>
      <c r="E47" s="393"/>
      <c r="F47" s="393"/>
      <c r="G47" s="43" t="s">
        <v>117</v>
      </c>
      <c r="H47" s="43" t="s">
        <v>300</v>
      </c>
    </row>
    <row r="48" spans="1:8" s="9" customFormat="1" ht="15" customHeight="1">
      <c r="A48" s="42">
        <v>2</v>
      </c>
      <c r="B48" s="377"/>
      <c r="C48" s="377"/>
      <c r="D48" s="377"/>
      <c r="E48" s="377"/>
      <c r="F48" s="377"/>
      <c r="G48" s="44"/>
      <c r="H48" s="44"/>
    </row>
    <row r="49" spans="1:8" s="9" customFormat="1" ht="15" customHeight="1">
      <c r="A49" s="42">
        <v>3</v>
      </c>
      <c r="B49" s="377"/>
      <c r="C49" s="377"/>
      <c r="D49" s="377"/>
      <c r="E49" s="377"/>
      <c r="F49" s="377"/>
      <c r="G49" s="45"/>
      <c r="H49" s="45"/>
    </row>
    <row r="50" spans="1:8" s="9" customFormat="1" ht="15" customHeight="1">
      <c r="A50" s="42">
        <v>4</v>
      </c>
      <c r="B50" s="377"/>
      <c r="C50" s="377"/>
      <c r="D50" s="377"/>
      <c r="E50" s="377"/>
      <c r="F50" s="377"/>
      <c r="G50" s="45"/>
      <c r="H50" s="45"/>
    </row>
    <row r="51" spans="1:8" s="9" customFormat="1" ht="15" customHeight="1">
      <c r="A51" s="42">
        <v>5</v>
      </c>
      <c r="B51" s="377"/>
      <c r="C51" s="377"/>
      <c r="D51" s="377"/>
      <c r="E51" s="377"/>
      <c r="F51" s="377"/>
      <c r="G51" s="45"/>
      <c r="H51" s="45"/>
    </row>
    <row r="52" spans="1:8" s="9" customFormat="1" ht="15" customHeight="1">
      <c r="A52" s="42">
        <v>6</v>
      </c>
      <c r="B52" s="377"/>
      <c r="C52" s="377"/>
      <c r="D52" s="377"/>
      <c r="E52" s="377"/>
      <c r="F52" s="377"/>
      <c r="G52" s="45"/>
      <c r="H52" s="45"/>
    </row>
    <row r="53" spans="1:8" s="9" customFormat="1" ht="15" customHeight="1">
      <c r="A53" s="42">
        <v>7</v>
      </c>
      <c r="B53" s="377"/>
      <c r="C53" s="377"/>
      <c r="D53" s="377"/>
      <c r="E53" s="377"/>
      <c r="F53" s="377"/>
      <c r="G53" s="45"/>
      <c r="H53" s="45"/>
    </row>
    <row r="54" spans="1:8" s="9" customFormat="1" ht="15" customHeight="1">
      <c r="A54" s="42">
        <v>8</v>
      </c>
      <c r="B54" s="377"/>
      <c r="C54" s="377"/>
      <c r="D54" s="377"/>
      <c r="E54" s="377"/>
      <c r="F54" s="377"/>
      <c r="G54" s="45"/>
      <c r="H54" s="45"/>
    </row>
    <row r="55" spans="1:8" s="9" customFormat="1" ht="15" customHeight="1">
      <c r="A55" s="42">
        <v>9</v>
      </c>
      <c r="B55" s="377"/>
      <c r="C55" s="377"/>
      <c r="D55" s="377"/>
      <c r="E55" s="377"/>
      <c r="F55" s="377"/>
      <c r="G55" s="45"/>
      <c r="H55" s="45"/>
    </row>
    <row r="56" spans="1:8" s="9" customFormat="1" ht="15" customHeight="1">
      <c r="A56" s="42">
        <v>10</v>
      </c>
      <c r="B56" s="377"/>
      <c r="C56" s="377"/>
      <c r="D56" s="377"/>
      <c r="E56" s="377"/>
      <c r="F56" s="377"/>
      <c r="G56" s="45"/>
      <c r="H56" s="45"/>
    </row>
    <row r="57" spans="1:8" s="9" customFormat="1" ht="15" customHeight="1">
      <c r="A57" s="42">
        <v>11</v>
      </c>
      <c r="B57" s="377"/>
      <c r="C57" s="377"/>
      <c r="D57" s="377"/>
      <c r="E57" s="377"/>
      <c r="F57" s="377"/>
      <c r="G57" s="45"/>
      <c r="H57" s="45"/>
    </row>
    <row r="58" spans="1:8" s="9" customFormat="1" ht="15" customHeight="1">
      <c r="A58" s="42">
        <v>12</v>
      </c>
      <c r="B58" s="377"/>
      <c r="C58" s="377"/>
      <c r="D58" s="377"/>
      <c r="E58" s="377"/>
      <c r="F58" s="377"/>
      <c r="G58" s="45"/>
      <c r="H58" s="45"/>
    </row>
    <row r="59" spans="1:8" s="9" customFormat="1" ht="15" customHeight="1">
      <c r="A59" s="42">
        <v>13</v>
      </c>
      <c r="B59" s="377"/>
      <c r="C59" s="377"/>
      <c r="D59" s="377"/>
      <c r="E59" s="377"/>
      <c r="F59" s="377"/>
      <c r="G59" s="45"/>
      <c r="H59" s="45"/>
    </row>
    <row r="60" spans="1:8" s="9" customFormat="1" ht="15" customHeight="1">
      <c r="A60" s="42">
        <v>14</v>
      </c>
      <c r="B60" s="377"/>
      <c r="C60" s="377"/>
      <c r="D60" s="377"/>
      <c r="E60" s="377"/>
      <c r="F60" s="377"/>
      <c r="G60" s="45"/>
      <c r="H60" s="45"/>
    </row>
    <row r="61" spans="1:8" s="9" customFormat="1" ht="15" customHeight="1">
      <c r="A61" s="42">
        <v>15</v>
      </c>
      <c r="B61" s="377"/>
      <c r="C61" s="377"/>
      <c r="D61" s="377"/>
      <c r="E61" s="377"/>
      <c r="F61" s="377"/>
      <c r="G61" s="45"/>
      <c r="H61" s="45"/>
    </row>
    <row r="62" spans="1:8" s="9" customFormat="1" ht="15" customHeight="1">
      <c r="A62" s="42">
        <v>16</v>
      </c>
      <c r="B62" s="377"/>
      <c r="C62" s="377"/>
      <c r="D62" s="377"/>
      <c r="E62" s="377"/>
      <c r="F62" s="377"/>
      <c r="G62" s="45"/>
      <c r="H62" s="45"/>
    </row>
    <row r="63" spans="1:8" s="9" customFormat="1" ht="15" customHeight="1">
      <c r="A63" s="42">
        <v>17</v>
      </c>
      <c r="B63" s="377"/>
      <c r="C63" s="377"/>
      <c r="D63" s="377"/>
      <c r="E63" s="377"/>
      <c r="F63" s="377"/>
      <c r="G63" s="45"/>
      <c r="H63" s="45"/>
    </row>
    <row r="64" spans="1:8" s="9" customFormat="1" ht="15" customHeight="1">
      <c r="A64" s="42">
        <v>18</v>
      </c>
      <c r="B64" s="377"/>
      <c r="C64" s="377"/>
      <c r="D64" s="377"/>
      <c r="E64" s="377"/>
      <c r="F64" s="377"/>
      <c r="G64" s="45"/>
      <c r="H64" s="45"/>
    </row>
    <row r="65" spans="1:8" s="9" customFormat="1" ht="15" customHeight="1">
      <c r="A65" s="42">
        <v>19</v>
      </c>
      <c r="B65" s="377"/>
      <c r="C65" s="377"/>
      <c r="D65" s="377"/>
      <c r="E65" s="377"/>
      <c r="F65" s="377"/>
      <c r="G65" s="45"/>
      <c r="H65" s="45"/>
    </row>
    <row r="66" spans="1:8" s="9" customFormat="1" ht="15" customHeight="1">
      <c r="A66" s="42">
        <v>20</v>
      </c>
      <c r="B66" s="377"/>
      <c r="C66" s="377"/>
      <c r="D66" s="377"/>
      <c r="E66" s="377"/>
      <c r="F66" s="377"/>
      <c r="G66" s="45"/>
      <c r="H66" s="45"/>
    </row>
    <row r="67" spans="1:8" s="9" customFormat="1" ht="15" customHeight="1">
      <c r="A67" s="42">
        <v>21</v>
      </c>
      <c r="B67" s="377"/>
      <c r="C67" s="377"/>
      <c r="D67" s="377"/>
      <c r="E67" s="377"/>
      <c r="F67" s="377"/>
      <c r="G67" s="45"/>
      <c r="H67" s="45"/>
    </row>
    <row r="68" spans="1:8" s="9" customFormat="1" ht="15" customHeight="1">
      <c r="A68" s="42">
        <v>22</v>
      </c>
      <c r="B68" s="377"/>
      <c r="C68" s="377"/>
      <c r="D68" s="377"/>
      <c r="E68" s="377"/>
      <c r="F68" s="377"/>
      <c r="G68" s="45"/>
      <c r="H68" s="45"/>
    </row>
    <row r="69" spans="1:8" s="9" customFormat="1" ht="15" customHeight="1">
      <c r="A69" s="42">
        <v>23</v>
      </c>
      <c r="B69" s="377"/>
      <c r="C69" s="377"/>
      <c r="D69" s="377"/>
      <c r="E69" s="377"/>
      <c r="F69" s="377"/>
      <c r="G69" s="45"/>
      <c r="H69" s="45"/>
    </row>
    <row r="70" spans="1:8" ht="12.75" customHeight="1">
      <c r="A70" s="46" t="s">
        <v>392</v>
      </c>
      <c r="B70" s="47"/>
      <c r="C70" s="47"/>
      <c r="D70" s="47"/>
      <c r="E70" s="47"/>
      <c r="F70" s="47"/>
      <c r="G70" s="38">
        <f>IF(SUM(G48:G69)+G46=0,"",SUM(G48:G69)+G46)</f>
      </c>
      <c r="H70" s="38">
        <f>IF(SUM(H48:H69)+H46=0,"",SUM(H48:H69)+H46)</f>
      </c>
    </row>
    <row r="71" spans="1:8" ht="12.75" customHeight="1">
      <c r="A71" s="46" t="s">
        <v>261</v>
      </c>
      <c r="B71" s="47"/>
      <c r="C71" s="47"/>
      <c r="D71" s="47"/>
      <c r="E71" s="47"/>
      <c r="F71" s="47"/>
      <c r="G71" s="48">
        <f>IF(SUM(G48:G69)+G46=0,"",IF(G70&lt;&gt;E35,"aantal medewerkers ongelijk!","aantal medewerkers correct!"))</f>
      </c>
      <c r="H71" s="47"/>
    </row>
    <row r="72" spans="1:8" ht="12.75" customHeight="1">
      <c r="A72" s="46"/>
      <c r="B72" s="47"/>
      <c r="C72" s="47"/>
      <c r="D72" s="47"/>
      <c r="E72" s="47"/>
      <c r="F72" s="47"/>
      <c r="G72" s="47"/>
      <c r="H72" s="47"/>
    </row>
    <row r="73" ht="11.25">
      <c r="A73" s="29" t="s">
        <v>98</v>
      </c>
    </row>
    <row r="74" spans="1:5" ht="11.25">
      <c r="A74" s="29"/>
      <c r="D74" s="49" t="s">
        <v>99</v>
      </c>
      <c r="E74" s="37"/>
    </row>
    <row r="75" spans="1:5" ht="11.25">
      <c r="A75" s="39"/>
      <c r="E75" s="5"/>
    </row>
    <row r="76" spans="4:19" ht="11.25">
      <c r="D76" s="50">
        <f>IF($E74="","",($H76-4))</f>
      </c>
      <c r="E76" s="50">
        <f>IF($E74="","",($H76-3))</f>
      </c>
      <c r="F76" s="50">
        <f>IF($E74="","",($H76-2))</f>
      </c>
      <c r="G76" s="50">
        <f>IF($E74="","",($H76-1))</f>
      </c>
      <c r="H76" s="50">
        <f>IF($E74="","",(E74))</f>
      </c>
      <c r="J76" s="391">
        <f>D76</f>
      </c>
      <c r="K76" s="391"/>
      <c r="L76" s="391">
        <f>E76</f>
      </c>
      <c r="M76" s="391"/>
      <c r="N76" s="391">
        <f>F76</f>
      </c>
      <c r="O76" s="391"/>
      <c r="P76" s="391">
        <f>G76</f>
      </c>
      <c r="Q76" s="391"/>
      <c r="R76" s="391">
        <f>H76</f>
      </c>
      <c r="S76" s="391"/>
    </row>
    <row r="77" spans="1:19" ht="15" customHeight="1">
      <c r="A77" s="51">
        <v>1</v>
      </c>
      <c r="B77" s="385" t="s">
        <v>262</v>
      </c>
      <c r="C77" s="386"/>
      <c r="D77" s="52"/>
      <c r="E77" s="52"/>
      <c r="F77" s="52"/>
      <c r="G77" s="52"/>
      <c r="H77" s="52"/>
      <c r="J77" s="1">
        <f>COUNTA(D77)</f>
        <v>0</v>
      </c>
      <c r="K77" s="1">
        <f>J77+1</f>
        <v>1</v>
      </c>
      <c r="L77" s="1">
        <f>COUNTA(E77)</f>
        <v>0</v>
      </c>
      <c r="M77" s="1">
        <f>L77+1</f>
        <v>1</v>
      </c>
      <c r="N77" s="1">
        <f>COUNTA(F77)</f>
        <v>0</v>
      </c>
      <c r="O77" s="1">
        <f>N77+1</f>
        <v>1</v>
      </c>
      <c r="P77" s="1">
        <f>COUNTA(G77)</f>
        <v>0</v>
      </c>
      <c r="Q77" s="1">
        <f>P77+1</f>
        <v>1</v>
      </c>
      <c r="R77" s="1">
        <f>COUNTA(H77)</f>
        <v>0</v>
      </c>
      <c r="S77" s="1">
        <f>R77+1</f>
        <v>1</v>
      </c>
    </row>
    <row r="78" spans="1:19" ht="15" customHeight="1">
      <c r="A78" s="51">
        <v>2</v>
      </c>
      <c r="B78" s="385" t="s">
        <v>263</v>
      </c>
      <c r="C78" s="386"/>
      <c r="D78" s="53"/>
      <c r="E78" s="53"/>
      <c r="F78" s="53"/>
      <c r="G78" s="53"/>
      <c r="H78" s="53"/>
      <c r="J78" s="1">
        <f>COUNTA(D78)</f>
        <v>0</v>
      </c>
      <c r="K78" s="1">
        <f>J78+1</f>
        <v>1</v>
      </c>
      <c r="L78" s="1">
        <f>COUNTA(E78)</f>
        <v>0</v>
      </c>
      <c r="M78" s="1">
        <f>L78+1</f>
        <v>1</v>
      </c>
      <c r="N78" s="1">
        <f>COUNTA(F78)</f>
        <v>0</v>
      </c>
      <c r="O78" s="1">
        <f>N78+1</f>
        <v>1</v>
      </c>
      <c r="P78" s="1">
        <f>COUNTA(G78)</f>
        <v>0</v>
      </c>
      <c r="Q78" s="1">
        <f>P78+1</f>
        <v>1</v>
      </c>
      <c r="R78" s="1">
        <f>COUNTA(H78)</f>
        <v>0</v>
      </c>
      <c r="S78" s="1">
        <f>R78+1</f>
        <v>1</v>
      </c>
    </row>
    <row r="79" spans="1:19" ht="15" customHeight="1">
      <c r="A79" s="51">
        <v>3</v>
      </c>
      <c r="B79" s="385" t="s">
        <v>79</v>
      </c>
      <c r="C79" s="386"/>
      <c r="D79" s="53"/>
      <c r="E79" s="53"/>
      <c r="F79" s="53"/>
      <c r="G79" s="53"/>
      <c r="H79" s="53"/>
      <c r="J79" s="1">
        <f>COUNTA(D79)</f>
        <v>0</v>
      </c>
      <c r="K79" s="1">
        <f>J79+1</f>
        <v>1</v>
      </c>
      <c r="L79" s="1">
        <f>COUNTA(E79)</f>
        <v>0</v>
      </c>
      <c r="M79" s="1">
        <f>L79+1</f>
        <v>1</v>
      </c>
      <c r="N79" s="1">
        <f>COUNTA(F79)</f>
        <v>0</v>
      </c>
      <c r="O79" s="1">
        <f>N79+1</f>
        <v>1</v>
      </c>
      <c r="P79" s="1">
        <f>COUNTA(G79)</f>
        <v>0</v>
      </c>
      <c r="Q79" s="1">
        <f>P79+1</f>
        <v>1</v>
      </c>
      <c r="R79" s="1">
        <f>COUNTA(H79)</f>
        <v>0</v>
      </c>
      <c r="S79" s="1">
        <f>R79+1</f>
        <v>1</v>
      </c>
    </row>
    <row r="80" spans="1:19" ht="15" customHeight="1">
      <c r="A80" s="51">
        <v>4</v>
      </c>
      <c r="B80" s="385" t="s">
        <v>40</v>
      </c>
      <c r="C80" s="386"/>
      <c r="D80" s="53"/>
      <c r="E80" s="53"/>
      <c r="F80" s="53"/>
      <c r="G80" s="53"/>
      <c r="H80" s="53"/>
      <c r="J80" s="1">
        <f>COUNTA(D80)</f>
        <v>0</v>
      </c>
      <c r="K80" s="1">
        <f>J80+1</f>
        <v>1</v>
      </c>
      <c r="L80" s="1">
        <f>COUNTA(E80)</f>
        <v>0</v>
      </c>
      <c r="M80" s="1">
        <f>L80+1</f>
        <v>1</v>
      </c>
      <c r="N80" s="1">
        <f>COUNTA(F80)</f>
        <v>0</v>
      </c>
      <c r="O80" s="1">
        <f>N80+1</f>
        <v>1</v>
      </c>
      <c r="P80" s="1">
        <f>COUNTA(G80)</f>
        <v>0</v>
      </c>
      <c r="Q80" s="1">
        <f>P80+1</f>
        <v>1</v>
      </c>
      <c r="R80" s="1">
        <f>COUNTA(H80)</f>
        <v>0</v>
      </c>
      <c r="S80" s="1">
        <f>R80+1</f>
        <v>1</v>
      </c>
    </row>
    <row r="81" spans="1:8" ht="15" customHeight="1">
      <c r="A81" s="51">
        <v>5</v>
      </c>
      <c r="B81" s="385" t="s">
        <v>41</v>
      </c>
      <c r="C81" s="386"/>
      <c r="D81" s="193">
        <f>IF(SUM(K77:K80)=8,D79+D80,"")</f>
      </c>
      <c r="E81" s="193">
        <f>IF(SUM(M77:M80)=8,E79+E80,"")</f>
      </c>
      <c r="F81" s="193">
        <f>IF(SUM(O77:O80)=8,F79+F80,"")</f>
      </c>
      <c r="G81" s="193">
        <f>IF(SUM(Q77:Q80)=8,G79+G80,"")</f>
      </c>
      <c r="H81" s="193">
        <f>IF(SUM(S77:S80)=8,H79+H80,"")</f>
      </c>
    </row>
    <row r="82" spans="1:8" ht="15" customHeight="1">
      <c r="A82" s="51">
        <v>6</v>
      </c>
      <c r="B82" s="385" t="s">
        <v>42</v>
      </c>
      <c r="C82" s="386"/>
      <c r="D82" s="194">
        <f>IF(SUM(K77:K80)=8,(D81)*1000000/D78,"")</f>
      </c>
      <c r="E82" s="194">
        <f>IF(SUM(M77:M80)=8,(E81)*1000000/E78,"")</f>
      </c>
      <c r="F82" s="194">
        <f>IF(SUM(O77:O80)=8,(F81)*1000000/F78,"")</f>
      </c>
      <c r="G82" s="194">
        <f>IF(SUM(Q77:Q80)=8,(G81)*1000000/G78,"")</f>
      </c>
      <c r="H82" s="194">
        <f>IF(SUM(S77:S80)=8,(H81)*1000000/H78,"")</f>
      </c>
    </row>
    <row r="84" spans="1:2" ht="11.25">
      <c r="A84" s="49" t="s">
        <v>44</v>
      </c>
      <c r="B84" s="1" t="s">
        <v>43</v>
      </c>
    </row>
    <row r="85" spans="1:7" ht="11.25">
      <c r="A85" s="387" t="s">
        <v>45</v>
      </c>
      <c r="B85" s="388" t="s">
        <v>46</v>
      </c>
      <c r="C85" s="389" t="s">
        <v>47</v>
      </c>
      <c r="D85" s="389"/>
      <c r="E85" s="389"/>
      <c r="F85" s="54"/>
      <c r="G85" s="54"/>
    </row>
    <row r="86" spans="1:7" ht="11.25">
      <c r="A86" s="387"/>
      <c r="B86" s="388"/>
      <c r="C86" s="390" t="s">
        <v>36</v>
      </c>
      <c r="D86" s="390"/>
      <c r="E86" s="390"/>
      <c r="F86" s="55"/>
      <c r="G86" s="55"/>
    </row>
    <row r="87" spans="1:7" ht="11.25">
      <c r="A87" s="175"/>
      <c r="B87" s="66"/>
      <c r="C87" s="174"/>
      <c r="D87" s="174"/>
      <c r="E87" s="174"/>
      <c r="F87" s="55"/>
      <c r="G87" s="55"/>
    </row>
    <row r="88" spans="1:5" ht="15" customHeight="1">
      <c r="A88" s="29" t="s">
        <v>442</v>
      </c>
      <c r="D88" s="379"/>
      <c r="E88" s="379"/>
    </row>
    <row r="89" spans="1:3" ht="11.25">
      <c r="A89" s="380" t="s">
        <v>443</v>
      </c>
      <c r="B89" s="381"/>
      <c r="C89" s="381"/>
    </row>
    <row r="90" ht="11.25">
      <c r="A90" s="195"/>
    </row>
    <row r="91" spans="1:5" ht="11.25" customHeight="1">
      <c r="A91" s="29" t="s">
        <v>444</v>
      </c>
      <c r="D91" s="382"/>
      <c r="E91" s="382"/>
    </row>
    <row r="92" ht="11.25">
      <c r="A92" s="41"/>
    </row>
    <row r="93" spans="1:5" ht="11.25">
      <c r="A93" s="29" t="s">
        <v>325</v>
      </c>
      <c r="D93" s="379"/>
      <c r="E93" s="379"/>
    </row>
    <row r="95" spans="1:8" ht="44.25" customHeight="1">
      <c r="A95" s="56" t="s">
        <v>326</v>
      </c>
      <c r="C95" s="383"/>
      <c r="D95" s="384"/>
      <c r="E95" s="384"/>
      <c r="F95" s="384"/>
      <c r="G95" s="384"/>
      <c r="H95" s="384"/>
    </row>
    <row r="96" spans="4:8" ht="11.25">
      <c r="D96" s="196"/>
      <c r="E96" s="20"/>
      <c r="F96" s="20"/>
      <c r="G96" s="20"/>
      <c r="H96" s="20"/>
    </row>
    <row r="97" spans="4:8" ht="11.25">
      <c r="D97" s="20"/>
      <c r="E97" s="20"/>
      <c r="F97" s="20"/>
      <c r="G97" s="20"/>
      <c r="H97" s="20"/>
    </row>
    <row r="98" spans="4:8" ht="11.25">
      <c r="D98" s="20"/>
      <c r="E98" s="20"/>
      <c r="F98" s="20"/>
      <c r="G98" s="20"/>
      <c r="H98" s="20"/>
    </row>
    <row r="99" spans="4:8" ht="11.25">
      <c r="D99" s="20"/>
      <c r="E99" s="20"/>
      <c r="F99" s="20"/>
      <c r="G99" s="20"/>
      <c r="H99" s="20"/>
    </row>
    <row r="100" spans="4:8" ht="11.25">
      <c r="D100" s="20"/>
      <c r="E100" s="20"/>
      <c r="F100" s="20"/>
      <c r="G100" s="20"/>
      <c r="H100" s="20"/>
    </row>
    <row r="101" spans="4:8" ht="11.25">
      <c r="D101" s="20"/>
      <c r="E101" s="20"/>
      <c r="F101" s="20"/>
      <c r="G101" s="20"/>
      <c r="H101" s="20"/>
    </row>
    <row r="102" spans="4:8" ht="11.25">
      <c r="D102" s="20"/>
      <c r="E102" s="20"/>
      <c r="F102" s="20"/>
      <c r="G102" s="20"/>
      <c r="H102" s="20"/>
    </row>
    <row r="103" spans="4:8" ht="11.25">
      <c r="D103" s="20"/>
      <c r="E103" s="20"/>
      <c r="F103" s="20"/>
      <c r="G103" s="20"/>
      <c r="H103" s="20"/>
    </row>
    <row r="104" spans="4:8" ht="11.25">
      <c r="D104" s="20"/>
      <c r="E104" s="20"/>
      <c r="F104" s="20"/>
      <c r="G104" s="20"/>
      <c r="H104" s="20"/>
    </row>
    <row r="105" spans="4:8" ht="11.25">
      <c r="D105" s="20"/>
      <c r="E105" s="20"/>
      <c r="F105" s="20"/>
      <c r="G105" s="20"/>
      <c r="H105" s="20"/>
    </row>
  </sheetData>
  <sheetProtection password="CBB5" sheet="1" formatRows="0" selectLockedCells="1"/>
  <mergeCells count="105">
    <mergeCell ref="B12:H12"/>
    <mergeCell ref="A1:H2"/>
    <mergeCell ref="F3:G3"/>
    <mergeCell ref="B8:G8"/>
    <mergeCell ref="B9:H9"/>
    <mergeCell ref="C10:H10"/>
    <mergeCell ref="C11:H11"/>
    <mergeCell ref="B18:H18"/>
    <mergeCell ref="B13:H13"/>
    <mergeCell ref="B15:C15"/>
    <mergeCell ref="D15:H15"/>
    <mergeCell ref="B17:C17"/>
    <mergeCell ref="D17:H17"/>
    <mergeCell ref="B19:C19"/>
    <mergeCell ref="D19:H19"/>
    <mergeCell ref="B20:C20"/>
    <mergeCell ref="D20:H20"/>
    <mergeCell ref="B21:C21"/>
    <mergeCell ref="D21:H21"/>
    <mergeCell ref="B29:H29"/>
    <mergeCell ref="B22:C22"/>
    <mergeCell ref="D22:H22"/>
    <mergeCell ref="B23:G23"/>
    <mergeCell ref="B24:H24"/>
    <mergeCell ref="B25:G25"/>
    <mergeCell ref="B26:H26"/>
    <mergeCell ref="B38:H38"/>
    <mergeCell ref="B39:H39"/>
    <mergeCell ref="B42:H42"/>
    <mergeCell ref="B45:C45"/>
    <mergeCell ref="D45:F45"/>
    <mergeCell ref="B27:G27"/>
    <mergeCell ref="B28:H28"/>
    <mergeCell ref="B32:D32"/>
    <mergeCell ref="B33:D33"/>
    <mergeCell ref="B34:D34"/>
    <mergeCell ref="B46:C46"/>
    <mergeCell ref="D46:F46"/>
    <mergeCell ref="B47:C47"/>
    <mergeCell ref="D47:F47"/>
    <mergeCell ref="B48:C48"/>
    <mergeCell ref="D48:F48"/>
    <mergeCell ref="D54:F54"/>
    <mergeCell ref="B49:C49"/>
    <mergeCell ref="D49:F49"/>
    <mergeCell ref="B50:C50"/>
    <mergeCell ref="D50:F50"/>
    <mergeCell ref="B51:C51"/>
    <mergeCell ref="D51:F51"/>
    <mergeCell ref="D55:F55"/>
    <mergeCell ref="B56:C56"/>
    <mergeCell ref="D56:F56"/>
    <mergeCell ref="B57:C57"/>
    <mergeCell ref="D57:F57"/>
    <mergeCell ref="B52:C52"/>
    <mergeCell ref="D52:F52"/>
    <mergeCell ref="B53:C53"/>
    <mergeCell ref="D53:F53"/>
    <mergeCell ref="B54:C54"/>
    <mergeCell ref="B69:C69"/>
    <mergeCell ref="D69:F69"/>
    <mergeCell ref="J76:K76"/>
    <mergeCell ref="L76:M76"/>
    <mergeCell ref="N76:O76"/>
    <mergeCell ref="P76:Q76"/>
    <mergeCell ref="R76:S76"/>
    <mergeCell ref="B77:C77"/>
    <mergeCell ref="B78:C78"/>
    <mergeCell ref="B79:C79"/>
    <mergeCell ref="B80:C80"/>
    <mergeCell ref="B81:C81"/>
    <mergeCell ref="D88:E88"/>
    <mergeCell ref="A89:C89"/>
    <mergeCell ref="D91:E91"/>
    <mergeCell ref="D93:E93"/>
    <mergeCell ref="C95:H95"/>
    <mergeCell ref="B82:C82"/>
    <mergeCell ref="A85:A86"/>
    <mergeCell ref="B85:B86"/>
    <mergeCell ref="C85:E85"/>
    <mergeCell ref="C86:E86"/>
    <mergeCell ref="B35:D35"/>
    <mergeCell ref="B58:C58"/>
    <mergeCell ref="B59:C59"/>
    <mergeCell ref="B60:C60"/>
    <mergeCell ref="B61:C61"/>
    <mergeCell ref="B62:C62"/>
    <mergeCell ref="D58:F58"/>
    <mergeCell ref="D59:F59"/>
    <mergeCell ref="D60:F60"/>
    <mergeCell ref="B55:C55"/>
    <mergeCell ref="B63:C63"/>
    <mergeCell ref="B64:C64"/>
    <mergeCell ref="B65:C65"/>
    <mergeCell ref="B66:C66"/>
    <mergeCell ref="B67:C67"/>
    <mergeCell ref="B68:C68"/>
    <mergeCell ref="D67:F67"/>
    <mergeCell ref="D68:F68"/>
    <mergeCell ref="D61:F61"/>
    <mergeCell ref="D62:F62"/>
    <mergeCell ref="D63:F63"/>
    <mergeCell ref="D64:F64"/>
    <mergeCell ref="D65:F65"/>
    <mergeCell ref="D66:F66"/>
  </mergeCells>
  <hyperlinks>
    <hyperlink ref="A89" r:id="rId1" display="(zie website Fonds voor Arbeidsongevallen)"/>
    <hyperlink ref="A89:C89" r:id="rId2" tooltip="Klik hier" display="(zie website Fonds voor Arbeidsongevallen)"/>
  </hyperlinks>
  <printOptions/>
  <pageMargins left="0.7086614173228347" right="0.7086614173228347" top="0.7480314960629921" bottom="0.7480314960629921" header="0.31496062992125984" footer="0.31496062992125984"/>
  <pageSetup horizontalDpi="600" verticalDpi="600" orientation="portrait" paperSize="9" r:id="rId4"/>
  <headerFooter alignWithMargins="0">
    <oddFooter xml:space="preserve">&amp;L&amp;8VG Checklist Uitzendorganisaties, versie 2011/05&amp;C&amp;8Rapport VCU; 18/07/2014&amp;R&amp;8&amp;A Pagina &amp;P van &amp;N&amp;10 </oddFooter>
  </headerFooter>
  <legacyDrawing r:id="rId3"/>
</worksheet>
</file>

<file path=xl/worksheets/sheet4.xml><?xml version="1.0" encoding="utf-8"?>
<worksheet xmlns="http://schemas.openxmlformats.org/spreadsheetml/2006/main" xmlns:r="http://schemas.openxmlformats.org/officeDocument/2006/relationships">
  <dimension ref="A1:L39"/>
  <sheetViews>
    <sheetView showGridLines="0" workbookViewId="0" topLeftCell="A1">
      <selection activeCell="F8" sqref="F8:J8"/>
    </sheetView>
  </sheetViews>
  <sheetFormatPr defaultColWidth="9.140625" defaultRowHeight="12.75"/>
  <cols>
    <col min="1" max="1" width="4.00390625" style="1" customWidth="1"/>
    <col min="2" max="4" width="9.140625" style="1" customWidth="1"/>
    <col min="5" max="5" width="9.140625" style="5" customWidth="1"/>
    <col min="6" max="9" width="9.140625" style="1" customWidth="1"/>
    <col min="10" max="10" width="6.57421875" style="1" customWidth="1"/>
    <col min="11" max="13" width="9.140625" style="1" customWidth="1"/>
    <col min="14" max="16384" width="9.140625" style="1" customWidth="1"/>
  </cols>
  <sheetData>
    <row r="1" spans="1:10" ht="11.25" customHeight="1">
      <c r="A1" s="355" t="s">
        <v>327</v>
      </c>
      <c r="B1" s="355"/>
      <c r="C1" s="355"/>
      <c r="D1" s="355"/>
      <c r="E1" s="355"/>
      <c r="F1" s="355"/>
      <c r="G1" s="355"/>
      <c r="H1" s="355"/>
      <c r="I1" s="355"/>
      <c r="J1" s="355"/>
    </row>
    <row r="2" spans="1:10" ht="11.25" customHeight="1">
      <c r="A2" s="355"/>
      <c r="B2" s="355"/>
      <c r="C2" s="355"/>
      <c r="D2" s="355"/>
      <c r="E2" s="355"/>
      <c r="F2" s="355"/>
      <c r="G2" s="355"/>
      <c r="H2" s="355"/>
      <c r="I2" s="355"/>
      <c r="J2" s="355"/>
    </row>
    <row r="3" spans="1:7" ht="12.75">
      <c r="A3" s="57" t="s">
        <v>328</v>
      </c>
      <c r="B3" s="58"/>
      <c r="E3" s="82"/>
      <c r="F3" s="59"/>
      <c r="G3" s="60"/>
    </row>
    <row r="4" spans="2:10" ht="12.75" customHeight="1">
      <c r="B4" s="416">
        <f>IF('1. Titelblad'!D27="","",'1. Titelblad'!D27)</f>
      </c>
      <c r="C4" s="416"/>
      <c r="D4" s="416"/>
      <c r="E4" s="416"/>
      <c r="F4" s="416"/>
      <c r="G4" s="416"/>
      <c r="H4" s="416"/>
      <c r="I4" s="416"/>
      <c r="J4" s="416"/>
    </row>
    <row r="5" ht="5.25" customHeight="1"/>
    <row r="6" spans="1:7" ht="11.25">
      <c r="A6" s="29" t="s">
        <v>329</v>
      </c>
      <c r="G6" s="29"/>
    </row>
    <row r="7" spans="1:7" ht="11.25">
      <c r="A7" s="63" t="s">
        <v>330</v>
      </c>
      <c r="G7" s="29"/>
    </row>
    <row r="8" spans="1:10" ht="23.25" customHeight="1">
      <c r="A8" s="41" t="s">
        <v>33</v>
      </c>
      <c r="B8" s="417" t="s">
        <v>473</v>
      </c>
      <c r="C8" s="418"/>
      <c r="D8" s="418"/>
      <c r="E8" s="418"/>
      <c r="F8" s="419"/>
      <c r="G8" s="420"/>
      <c r="H8" s="420"/>
      <c r="I8" s="420"/>
      <c r="J8" s="420"/>
    </row>
    <row r="9" spans="1:12" ht="15" customHeight="1">
      <c r="A9" s="30" t="s">
        <v>33</v>
      </c>
      <c r="B9" s="9" t="s">
        <v>119</v>
      </c>
      <c r="E9" s="73"/>
      <c r="F9" s="421"/>
      <c r="G9" s="422"/>
      <c r="H9" s="422"/>
      <c r="I9" s="422"/>
      <c r="J9" s="422"/>
      <c r="L9" s="198"/>
    </row>
    <row r="10" spans="1:12" ht="6" customHeight="1">
      <c r="A10" s="30"/>
      <c r="B10" s="9"/>
      <c r="E10" s="48"/>
      <c r="F10" s="55"/>
      <c r="G10" s="55"/>
      <c r="H10" s="55"/>
      <c r="I10" s="55"/>
      <c r="J10" s="55"/>
      <c r="L10" s="198"/>
    </row>
    <row r="11" spans="1:12" ht="79.5" customHeight="1">
      <c r="A11" s="41" t="s">
        <v>33</v>
      </c>
      <c r="B11" s="64" t="s">
        <v>331</v>
      </c>
      <c r="E11" s="342"/>
      <c r="F11" s="423"/>
      <c r="G11" s="424"/>
      <c r="H11" s="424"/>
      <c r="I11" s="424"/>
      <c r="J11" s="425"/>
      <c r="L11" s="198"/>
    </row>
    <row r="12" spans="1:12" ht="15" customHeight="1">
      <c r="A12" s="30" t="s">
        <v>33</v>
      </c>
      <c r="B12" s="9" t="s">
        <v>332</v>
      </c>
      <c r="E12" s="73"/>
      <c r="F12" s="426"/>
      <c r="G12" s="422"/>
      <c r="H12" s="422"/>
      <c r="I12" s="422"/>
      <c r="J12" s="422"/>
      <c r="L12" s="198"/>
    </row>
    <row r="13" spans="1:12" ht="9.75" customHeight="1">
      <c r="A13" s="30"/>
      <c r="B13" s="9"/>
      <c r="E13" s="48"/>
      <c r="F13" s="55"/>
      <c r="G13" s="55"/>
      <c r="H13" s="55"/>
      <c r="I13" s="55"/>
      <c r="J13" s="55"/>
      <c r="L13" s="198"/>
    </row>
    <row r="14" spans="1:10" ht="11.25">
      <c r="A14" s="63" t="s">
        <v>314</v>
      </c>
      <c r="E14" s="84"/>
      <c r="F14" s="55"/>
      <c r="G14" s="57"/>
      <c r="H14" s="55"/>
      <c r="I14" s="55"/>
      <c r="J14" s="55"/>
    </row>
    <row r="15" spans="1:10" ht="23.25" customHeight="1">
      <c r="A15" s="41" t="s">
        <v>33</v>
      </c>
      <c r="B15" s="417" t="s">
        <v>473</v>
      </c>
      <c r="C15" s="418"/>
      <c r="D15" s="418"/>
      <c r="E15" s="418"/>
      <c r="F15" s="419"/>
      <c r="G15" s="420"/>
      <c r="H15" s="420"/>
      <c r="I15" s="420"/>
      <c r="J15" s="420"/>
    </row>
    <row r="16" spans="1:12" ht="15" customHeight="1">
      <c r="A16" s="30" t="s">
        <v>33</v>
      </c>
      <c r="B16" s="9" t="s">
        <v>119</v>
      </c>
      <c r="E16" s="73"/>
      <c r="F16" s="421"/>
      <c r="G16" s="422"/>
      <c r="H16" s="422"/>
      <c r="I16" s="422"/>
      <c r="J16" s="422"/>
      <c r="L16" s="198"/>
    </row>
    <row r="17" spans="1:12" ht="6" customHeight="1">
      <c r="A17" s="30"/>
      <c r="B17" s="9"/>
      <c r="E17" s="48"/>
      <c r="F17" s="55"/>
      <c r="G17" s="55"/>
      <c r="H17" s="55"/>
      <c r="I17" s="55"/>
      <c r="J17" s="55"/>
      <c r="L17" s="198"/>
    </row>
    <row r="18" spans="1:12" ht="79.5" customHeight="1">
      <c r="A18" s="41" t="s">
        <v>33</v>
      </c>
      <c r="B18" s="64" t="s">
        <v>331</v>
      </c>
      <c r="E18" s="343"/>
      <c r="F18" s="423"/>
      <c r="G18" s="424"/>
      <c r="H18" s="424"/>
      <c r="I18" s="424"/>
      <c r="J18" s="425"/>
      <c r="L18" s="198"/>
    </row>
    <row r="19" spans="1:12" ht="15" customHeight="1">
      <c r="A19" s="30" t="s">
        <v>33</v>
      </c>
      <c r="B19" s="9" t="s">
        <v>332</v>
      </c>
      <c r="E19" s="73"/>
      <c r="F19" s="426"/>
      <c r="G19" s="422"/>
      <c r="H19" s="422"/>
      <c r="I19" s="422"/>
      <c r="J19" s="422"/>
      <c r="L19" s="198"/>
    </row>
    <row r="20" spans="1:12" ht="9.75" customHeight="1">
      <c r="A20" s="30"/>
      <c r="B20" s="9"/>
      <c r="E20" s="48"/>
      <c r="F20" s="55"/>
      <c r="G20" s="55"/>
      <c r="H20" s="55"/>
      <c r="I20" s="55"/>
      <c r="J20" s="55"/>
      <c r="L20" s="198"/>
    </row>
    <row r="21" spans="1:10" ht="11.25">
      <c r="A21" s="63" t="s">
        <v>315</v>
      </c>
      <c r="E21" s="84"/>
      <c r="F21" s="55"/>
      <c r="G21" s="57"/>
      <c r="H21" s="55"/>
      <c r="I21" s="55"/>
      <c r="J21" s="55"/>
    </row>
    <row r="22" spans="1:10" ht="23.25" customHeight="1">
      <c r="A22" s="41" t="s">
        <v>33</v>
      </c>
      <c r="B22" s="417" t="s">
        <v>473</v>
      </c>
      <c r="C22" s="418"/>
      <c r="D22" s="418"/>
      <c r="E22" s="418"/>
      <c r="F22" s="419"/>
      <c r="G22" s="420"/>
      <c r="H22" s="420"/>
      <c r="I22" s="420"/>
      <c r="J22" s="420"/>
    </row>
    <row r="23" spans="1:12" ht="15" customHeight="1">
      <c r="A23" s="30" t="s">
        <v>33</v>
      </c>
      <c r="B23" s="9" t="s">
        <v>119</v>
      </c>
      <c r="E23" s="73"/>
      <c r="F23" s="421"/>
      <c r="G23" s="422"/>
      <c r="H23" s="422"/>
      <c r="I23" s="422"/>
      <c r="J23" s="422"/>
      <c r="L23" s="198"/>
    </row>
    <row r="24" spans="1:12" ht="6" customHeight="1">
      <c r="A24" s="30"/>
      <c r="B24" s="9"/>
      <c r="E24" s="48"/>
      <c r="F24" s="55"/>
      <c r="G24" s="55"/>
      <c r="H24" s="55"/>
      <c r="I24" s="55"/>
      <c r="J24" s="55"/>
      <c r="L24" s="198"/>
    </row>
    <row r="25" spans="1:12" ht="79.5" customHeight="1">
      <c r="A25" s="41" t="s">
        <v>33</v>
      </c>
      <c r="B25" s="64" t="s">
        <v>331</v>
      </c>
      <c r="E25" s="344"/>
      <c r="F25" s="423"/>
      <c r="G25" s="424"/>
      <c r="H25" s="424"/>
      <c r="I25" s="424"/>
      <c r="J25" s="425"/>
      <c r="L25" s="198"/>
    </row>
    <row r="26" spans="1:12" ht="15" customHeight="1">
      <c r="A26" s="30" t="s">
        <v>33</v>
      </c>
      <c r="B26" s="9" t="s">
        <v>332</v>
      </c>
      <c r="E26" s="73"/>
      <c r="F26" s="426"/>
      <c r="G26" s="422"/>
      <c r="H26" s="422"/>
      <c r="I26" s="422"/>
      <c r="J26" s="422"/>
      <c r="L26" s="198"/>
    </row>
    <row r="27" spans="1:10" ht="7.5" customHeight="1">
      <c r="A27" s="39"/>
      <c r="E27" s="84"/>
      <c r="F27" s="55"/>
      <c r="G27" s="55"/>
      <c r="H27" s="55"/>
      <c r="I27" s="55"/>
      <c r="J27" s="55"/>
    </row>
    <row r="28" spans="1:10" ht="11.25" customHeight="1">
      <c r="A28" s="63">
        <f>IF('1. Titelblad'!D54="","",'1. Titelblad'!D54)</f>
      </c>
      <c r="E28" s="84"/>
      <c r="F28" s="55"/>
      <c r="G28" s="57"/>
      <c r="H28" s="55"/>
      <c r="I28" s="55"/>
      <c r="J28" s="55"/>
    </row>
    <row r="29" spans="1:10" ht="23.25" customHeight="1">
      <c r="A29" s="41" t="s">
        <v>33</v>
      </c>
      <c r="B29" s="417" t="s">
        <v>474</v>
      </c>
      <c r="C29" s="418"/>
      <c r="D29" s="418"/>
      <c r="E29" s="418"/>
      <c r="F29" s="419"/>
      <c r="G29" s="420"/>
      <c r="H29" s="420"/>
      <c r="I29" s="420"/>
      <c r="J29" s="420"/>
    </row>
    <row r="30" spans="1:12" ht="15" customHeight="1">
      <c r="A30" s="30" t="s">
        <v>33</v>
      </c>
      <c r="B30" s="9" t="s">
        <v>119</v>
      </c>
      <c r="E30" s="73"/>
      <c r="F30" s="421"/>
      <c r="G30" s="422"/>
      <c r="H30" s="422"/>
      <c r="I30" s="422"/>
      <c r="J30" s="422"/>
      <c r="L30" s="198"/>
    </row>
    <row r="31" spans="1:12" ht="6" customHeight="1">
      <c r="A31" s="30"/>
      <c r="B31" s="9"/>
      <c r="E31" s="48"/>
      <c r="F31" s="55"/>
      <c r="G31" s="55"/>
      <c r="H31" s="55"/>
      <c r="I31" s="55"/>
      <c r="J31" s="55"/>
      <c r="L31" s="198"/>
    </row>
    <row r="32" spans="1:12" ht="79.5" customHeight="1">
      <c r="A32" s="41" t="s">
        <v>33</v>
      </c>
      <c r="B32" s="64" t="s">
        <v>331</v>
      </c>
      <c r="E32" s="344"/>
      <c r="F32" s="423"/>
      <c r="G32" s="424"/>
      <c r="H32" s="424"/>
      <c r="I32" s="424"/>
      <c r="J32" s="425"/>
      <c r="L32" s="198"/>
    </row>
    <row r="33" spans="1:12" ht="15" customHeight="1">
      <c r="A33" s="30" t="s">
        <v>33</v>
      </c>
      <c r="B33" s="9" t="s">
        <v>332</v>
      </c>
      <c r="E33" s="345"/>
      <c r="F33" s="426"/>
      <c r="G33" s="422"/>
      <c r="H33" s="422"/>
      <c r="I33" s="422"/>
      <c r="J33" s="422"/>
      <c r="L33" s="198"/>
    </row>
    <row r="34" ht="11.25" customHeight="1">
      <c r="A34" s="39"/>
    </row>
    <row r="35" ht="11.25">
      <c r="A35" s="29" t="s">
        <v>100</v>
      </c>
    </row>
    <row r="36" spans="1:10" s="9" customFormat="1" ht="15" customHeight="1">
      <c r="A36" s="30" t="s">
        <v>33</v>
      </c>
      <c r="B36" s="9" t="s">
        <v>382</v>
      </c>
      <c r="C36" s="26"/>
      <c r="D36" s="415">
        <f>IF('1. Titelblad'!D58="","",'1. Titelblad'!D58)</f>
      </c>
      <c r="E36" s="415"/>
      <c r="F36" s="415"/>
      <c r="G36" s="415"/>
      <c r="H36" s="415"/>
      <c r="I36" s="415"/>
      <c r="J36" s="415"/>
    </row>
    <row r="37" spans="1:10" s="9" customFormat="1" ht="15" customHeight="1">
      <c r="A37" s="30" t="s">
        <v>33</v>
      </c>
      <c r="B37" s="9" t="s">
        <v>383</v>
      </c>
      <c r="C37" s="26"/>
      <c r="D37" s="415">
        <f>IF('1. Titelblad'!D60="","",'1. Titelblad'!D60)</f>
      </c>
      <c r="E37" s="415"/>
      <c r="F37" s="415"/>
      <c r="G37" s="415"/>
      <c r="H37" s="415"/>
      <c r="I37" s="415"/>
      <c r="J37" s="415"/>
    </row>
    <row r="39" spans="1:5" ht="11.25">
      <c r="A39" s="29"/>
      <c r="B39" s="9"/>
      <c r="E39" s="28"/>
    </row>
  </sheetData>
  <sheetProtection password="CBB5" sheet="1" selectLockedCells="1"/>
  <mergeCells count="24">
    <mergeCell ref="F30:J30"/>
    <mergeCell ref="F33:J33"/>
    <mergeCell ref="F22:J22"/>
    <mergeCell ref="F23:J23"/>
    <mergeCell ref="F32:J32"/>
    <mergeCell ref="F25:J25"/>
    <mergeCell ref="F11:J11"/>
    <mergeCell ref="F18:J18"/>
    <mergeCell ref="F16:J16"/>
    <mergeCell ref="F19:J19"/>
    <mergeCell ref="F26:J26"/>
    <mergeCell ref="F29:J29"/>
    <mergeCell ref="F12:J12"/>
    <mergeCell ref="F15:J15"/>
    <mergeCell ref="D37:J37"/>
    <mergeCell ref="A1:J2"/>
    <mergeCell ref="B4:J4"/>
    <mergeCell ref="B8:E8"/>
    <mergeCell ref="B15:E15"/>
    <mergeCell ref="B22:E22"/>
    <mergeCell ref="F8:J8"/>
    <mergeCell ref="F9:J9"/>
    <mergeCell ref="D36:J36"/>
    <mergeCell ref="B29:E29"/>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2011/05&amp;C&amp;8Rapport VCU; 18/07/2014&amp;R&amp;8&amp;A Pagina &amp;P van &amp;N</oddFooter>
  </headerFooter>
</worksheet>
</file>

<file path=xl/worksheets/sheet5.xml><?xml version="1.0" encoding="utf-8"?>
<worksheet xmlns="http://schemas.openxmlformats.org/spreadsheetml/2006/main" xmlns:r="http://schemas.openxmlformats.org/officeDocument/2006/relationships">
  <dimension ref="A1:C200"/>
  <sheetViews>
    <sheetView showGridLines="0" workbookViewId="0" topLeftCell="A1">
      <selection activeCell="B5" sqref="B5:C5"/>
    </sheetView>
  </sheetViews>
  <sheetFormatPr defaultColWidth="9.140625" defaultRowHeight="12.75"/>
  <cols>
    <col min="1" max="1" width="16.28125" style="199" customWidth="1"/>
    <col min="2" max="2" width="49.28125" style="199" customWidth="1"/>
    <col min="3" max="3" width="21.421875" style="199" customWidth="1"/>
    <col min="4" max="16384" width="9.140625" style="199" customWidth="1"/>
  </cols>
  <sheetData>
    <row r="1" spans="1:3" ht="22.5" customHeight="1">
      <c r="A1" s="355" t="s">
        <v>445</v>
      </c>
      <c r="B1" s="355"/>
      <c r="C1" s="355"/>
    </row>
    <row r="2" ht="12.75">
      <c r="A2" s="200"/>
    </row>
    <row r="3" ht="12.75">
      <c r="A3" s="57" t="s">
        <v>475</v>
      </c>
    </row>
    <row r="4" ht="13.5" thickBot="1"/>
    <row r="5" spans="1:3" ht="13.5" thickBot="1">
      <c r="A5" s="201" t="s">
        <v>352</v>
      </c>
      <c r="B5" s="427"/>
      <c r="C5" s="428"/>
    </row>
    <row r="6" spans="1:3" ht="13.5" thickBot="1">
      <c r="A6" s="202" t="s">
        <v>353</v>
      </c>
      <c r="B6" s="203" t="s">
        <v>360</v>
      </c>
      <c r="C6" s="204" t="s">
        <v>354</v>
      </c>
    </row>
    <row r="7" spans="1:3" ht="12.75">
      <c r="A7" s="205"/>
      <c r="B7" s="206"/>
      <c r="C7" s="207"/>
    </row>
    <row r="8" spans="1:3" ht="12.75">
      <c r="A8" s="208"/>
      <c r="B8" s="209"/>
      <c r="C8" s="210"/>
    </row>
    <row r="9" spans="1:3" ht="12.75">
      <c r="A9" s="208"/>
      <c r="B9" s="209"/>
      <c r="C9" s="210"/>
    </row>
    <row r="10" spans="1:3" ht="12.75">
      <c r="A10" s="208"/>
      <c r="B10" s="209"/>
      <c r="C10" s="210"/>
    </row>
    <row r="11" spans="1:3" ht="12.75">
      <c r="A11" s="208"/>
      <c r="B11" s="209"/>
      <c r="C11" s="210"/>
    </row>
    <row r="12" spans="1:3" ht="12.75">
      <c r="A12" s="208"/>
      <c r="B12" s="209"/>
      <c r="C12" s="210"/>
    </row>
    <row r="13" spans="1:3" ht="12.75">
      <c r="A13" s="208"/>
      <c r="B13" s="209"/>
      <c r="C13" s="210"/>
    </row>
    <row r="14" spans="1:3" ht="12.75">
      <c r="A14" s="208"/>
      <c r="B14" s="209"/>
      <c r="C14" s="210"/>
    </row>
    <row r="15" spans="1:3" ht="12.75">
      <c r="A15" s="208"/>
      <c r="B15" s="209"/>
      <c r="C15" s="210"/>
    </row>
    <row r="16" spans="1:3" ht="13.5" thickBot="1">
      <c r="A16" s="211"/>
      <c r="B16" s="212"/>
      <c r="C16" s="213"/>
    </row>
    <row r="17" spans="1:3" ht="13.5" thickBot="1">
      <c r="A17" s="1"/>
      <c r="B17" s="1"/>
      <c r="C17" s="1"/>
    </row>
    <row r="18" spans="1:3" ht="13.5" thickBot="1">
      <c r="A18" s="201" t="s">
        <v>352</v>
      </c>
      <c r="B18" s="427"/>
      <c r="C18" s="428"/>
    </row>
    <row r="19" spans="1:3" ht="13.5" thickBot="1">
      <c r="A19" s="201" t="s">
        <v>353</v>
      </c>
      <c r="B19" s="203" t="s">
        <v>360</v>
      </c>
      <c r="C19" s="214" t="s">
        <v>354</v>
      </c>
    </row>
    <row r="20" spans="1:3" ht="12.75">
      <c r="A20" s="205"/>
      <c r="B20" s="206"/>
      <c r="C20" s="207"/>
    </row>
    <row r="21" spans="1:3" ht="12.75">
      <c r="A21" s="208"/>
      <c r="B21" s="209"/>
      <c r="C21" s="210"/>
    </row>
    <row r="22" spans="1:3" ht="12.75">
      <c r="A22" s="208"/>
      <c r="B22" s="209"/>
      <c r="C22" s="210"/>
    </row>
    <row r="23" spans="1:3" ht="12.75">
      <c r="A23" s="208"/>
      <c r="B23" s="209"/>
      <c r="C23" s="210"/>
    </row>
    <row r="24" spans="1:3" ht="12.75">
      <c r="A24" s="208"/>
      <c r="B24" s="209"/>
      <c r="C24" s="210"/>
    </row>
    <row r="25" spans="1:3" ht="12.75">
      <c r="A25" s="208"/>
      <c r="B25" s="209"/>
      <c r="C25" s="210"/>
    </row>
    <row r="26" spans="1:3" ht="12.75">
      <c r="A26" s="208"/>
      <c r="B26" s="209"/>
      <c r="C26" s="210"/>
    </row>
    <row r="27" spans="1:3" ht="12.75">
      <c r="A27" s="208"/>
      <c r="B27" s="209"/>
      <c r="C27" s="210"/>
    </row>
    <row r="28" spans="1:3" ht="12.75">
      <c r="A28" s="208"/>
      <c r="B28" s="209"/>
      <c r="C28" s="210"/>
    </row>
    <row r="29" spans="1:3" ht="13.5" thickBot="1">
      <c r="A29" s="211"/>
      <c r="B29" s="212"/>
      <c r="C29" s="213"/>
    </row>
    <row r="30" spans="1:3" ht="13.5" thickBot="1">
      <c r="A30" s="97"/>
      <c r="B30" s="97"/>
      <c r="C30" s="97"/>
    </row>
    <row r="31" spans="1:3" ht="13.5" thickBot="1">
      <c r="A31" s="201" t="s">
        <v>352</v>
      </c>
      <c r="B31" s="427"/>
      <c r="C31" s="428"/>
    </row>
    <row r="32" spans="1:3" ht="13.5" thickBot="1">
      <c r="A32" s="202" t="s">
        <v>353</v>
      </c>
      <c r="B32" s="203" t="s">
        <v>360</v>
      </c>
      <c r="C32" s="204" t="s">
        <v>354</v>
      </c>
    </row>
    <row r="33" spans="1:3" ht="12.75">
      <c r="A33" s="205"/>
      <c r="B33" s="206"/>
      <c r="C33" s="207"/>
    </row>
    <row r="34" spans="1:3" ht="12.75">
      <c r="A34" s="208"/>
      <c r="B34" s="209"/>
      <c r="C34" s="210"/>
    </row>
    <row r="35" spans="1:3" ht="12.75">
      <c r="A35" s="208"/>
      <c r="B35" s="209"/>
      <c r="C35" s="210"/>
    </row>
    <row r="36" spans="1:3" ht="12.75">
      <c r="A36" s="208"/>
      <c r="B36" s="209"/>
      <c r="C36" s="210"/>
    </row>
    <row r="37" spans="1:3" ht="12.75">
      <c r="A37" s="208"/>
      <c r="B37" s="209"/>
      <c r="C37" s="210"/>
    </row>
    <row r="38" spans="1:3" ht="12.75">
      <c r="A38" s="208"/>
      <c r="B38" s="209"/>
      <c r="C38" s="210"/>
    </row>
    <row r="39" spans="1:3" ht="12.75">
      <c r="A39" s="208"/>
      <c r="B39" s="209"/>
      <c r="C39" s="210"/>
    </row>
    <row r="40" spans="1:3" ht="12.75">
      <c r="A40" s="208"/>
      <c r="B40" s="209"/>
      <c r="C40" s="210"/>
    </row>
    <row r="41" spans="1:3" ht="12.75">
      <c r="A41" s="208"/>
      <c r="B41" s="209"/>
      <c r="C41" s="210"/>
    </row>
    <row r="42" spans="1:3" ht="13.5" thickBot="1">
      <c r="A42" s="211"/>
      <c r="B42" s="212"/>
      <c r="C42" s="213"/>
    </row>
    <row r="43" spans="1:3" ht="13.5" thickBot="1">
      <c r="A43" s="1"/>
      <c r="B43" s="1"/>
      <c r="C43" s="1"/>
    </row>
    <row r="44" spans="1:3" ht="13.5" thickBot="1">
      <c r="A44" s="201" t="s">
        <v>352</v>
      </c>
      <c r="B44" s="427"/>
      <c r="C44" s="428"/>
    </row>
    <row r="45" spans="1:3" ht="13.5" thickBot="1">
      <c r="A45" s="201" t="s">
        <v>353</v>
      </c>
      <c r="B45" s="203" t="s">
        <v>360</v>
      </c>
      <c r="C45" s="214" t="s">
        <v>354</v>
      </c>
    </row>
    <row r="46" spans="1:3" ht="12.75">
      <c r="A46" s="205"/>
      <c r="B46" s="206"/>
      <c r="C46" s="207"/>
    </row>
    <row r="47" spans="1:3" ht="12.75">
      <c r="A47" s="208"/>
      <c r="B47" s="209"/>
      <c r="C47" s="210"/>
    </row>
    <row r="48" spans="1:3" ht="12.75">
      <c r="A48" s="208"/>
      <c r="B48" s="209"/>
      <c r="C48" s="210"/>
    </row>
    <row r="49" spans="1:3" ht="12.75">
      <c r="A49" s="208"/>
      <c r="B49" s="209"/>
      <c r="C49" s="210"/>
    </row>
    <row r="50" spans="1:3" ht="12.75">
      <c r="A50" s="208"/>
      <c r="B50" s="209"/>
      <c r="C50" s="210"/>
    </row>
    <row r="51" spans="1:3" ht="12.75">
      <c r="A51" s="208"/>
      <c r="B51" s="209"/>
      <c r="C51" s="210"/>
    </row>
    <row r="52" spans="1:3" ht="12.75">
      <c r="A52" s="208"/>
      <c r="B52" s="209"/>
      <c r="C52" s="210"/>
    </row>
    <row r="53" spans="1:3" ht="12.75">
      <c r="A53" s="208"/>
      <c r="B53" s="209"/>
      <c r="C53" s="210"/>
    </row>
    <row r="54" spans="1:3" ht="12.75">
      <c r="A54" s="208"/>
      <c r="B54" s="209"/>
      <c r="C54" s="210"/>
    </row>
    <row r="55" spans="1:3" ht="13.5" thickBot="1">
      <c r="A55" s="211"/>
      <c r="B55" s="212"/>
      <c r="C55" s="213"/>
    </row>
    <row r="56" spans="1:3" ht="12.75">
      <c r="A56" s="215"/>
      <c r="B56" s="215"/>
      <c r="C56" s="215"/>
    </row>
    <row r="57" spans="1:3" ht="12.75">
      <c r="A57" s="5"/>
      <c r="B57" s="5"/>
      <c r="C57" s="5"/>
    </row>
    <row r="58" spans="1:3" ht="12.75">
      <c r="A58" s="29" t="s">
        <v>351</v>
      </c>
      <c r="B58" s="1"/>
      <c r="C58" s="1"/>
    </row>
    <row r="59" spans="1:3" ht="12.75">
      <c r="A59" s="1" t="s">
        <v>355</v>
      </c>
      <c r="B59" s="1"/>
      <c r="C59" s="1"/>
    </row>
    <row r="60" spans="1:3" ht="12.75">
      <c r="A60" s="55" t="s">
        <v>356</v>
      </c>
      <c r="B60" s="216"/>
      <c r="C60" s="1"/>
    </row>
    <row r="61" spans="1:3" ht="5.25" customHeight="1">
      <c r="A61" s="55"/>
      <c r="B61" s="5"/>
      <c r="C61" s="1"/>
    </row>
    <row r="62" spans="1:3" ht="12.75">
      <c r="A62" s="55" t="s">
        <v>357</v>
      </c>
      <c r="B62" s="216"/>
      <c r="C62" s="1"/>
    </row>
    <row r="63" spans="1:3" s="217" customFormat="1" ht="5.25" customHeight="1">
      <c r="A63" s="84"/>
      <c r="B63" s="5"/>
      <c r="C63" s="5"/>
    </row>
    <row r="64" spans="1:3" ht="12.75">
      <c r="A64" s="55" t="s">
        <v>358</v>
      </c>
      <c r="B64" s="216"/>
      <c r="C64" s="1"/>
    </row>
    <row r="65" spans="1:3" ht="12.75">
      <c r="A65" s="55"/>
      <c r="B65" s="5"/>
      <c r="C65" s="1"/>
    </row>
    <row r="66" spans="1:3" ht="13.5" thickBot="1">
      <c r="A66" s="55" t="s">
        <v>476</v>
      </c>
      <c r="B66" s="1"/>
      <c r="C66" s="1"/>
    </row>
    <row r="67" spans="1:3" ht="13.5" thickBot="1">
      <c r="A67" s="201" t="s">
        <v>352</v>
      </c>
      <c r="B67" s="427"/>
      <c r="C67" s="428"/>
    </row>
    <row r="68" spans="1:3" ht="13.5" thickBot="1">
      <c r="A68" s="201" t="s">
        <v>353</v>
      </c>
      <c r="B68" s="203" t="s">
        <v>360</v>
      </c>
      <c r="C68" s="214" t="s">
        <v>354</v>
      </c>
    </row>
    <row r="69" spans="1:3" ht="12.75">
      <c r="A69" s="205"/>
      <c r="B69" s="206"/>
      <c r="C69" s="207"/>
    </row>
    <row r="70" spans="1:3" ht="12.75">
      <c r="A70" s="208"/>
      <c r="B70" s="209"/>
      <c r="C70" s="210"/>
    </row>
    <row r="71" spans="1:3" ht="12.75">
      <c r="A71" s="208"/>
      <c r="B71" s="209"/>
      <c r="C71" s="210"/>
    </row>
    <row r="72" spans="1:3" ht="12.75">
      <c r="A72" s="208"/>
      <c r="B72" s="209"/>
      <c r="C72" s="210"/>
    </row>
    <row r="73" spans="1:3" ht="12.75">
      <c r="A73" s="208"/>
      <c r="B73" s="209"/>
      <c r="C73" s="210"/>
    </row>
    <row r="74" spans="1:3" ht="12.75">
      <c r="A74" s="208"/>
      <c r="B74" s="209"/>
      <c r="C74" s="210"/>
    </row>
    <row r="75" spans="1:3" ht="12.75">
      <c r="A75" s="208"/>
      <c r="B75" s="209"/>
      <c r="C75" s="210"/>
    </row>
    <row r="76" spans="1:3" ht="12.75">
      <c r="A76" s="208"/>
      <c r="B76" s="209"/>
      <c r="C76" s="210"/>
    </row>
    <row r="77" spans="1:3" ht="12.75">
      <c r="A77" s="208"/>
      <c r="B77" s="209"/>
      <c r="C77" s="210"/>
    </row>
    <row r="78" spans="1:3" ht="13.5" thickBot="1">
      <c r="A78" s="211"/>
      <c r="B78" s="212"/>
      <c r="C78" s="213"/>
    </row>
    <row r="79" spans="1:3" ht="13.5" thickBot="1">
      <c r="A79" s="97"/>
      <c r="B79" s="97"/>
      <c r="C79" s="97"/>
    </row>
    <row r="80" spans="1:3" ht="13.5" thickBot="1">
      <c r="A80" s="201" t="s">
        <v>352</v>
      </c>
      <c r="B80" s="427"/>
      <c r="C80" s="428"/>
    </row>
    <row r="81" spans="1:3" ht="13.5" thickBot="1">
      <c r="A81" s="201" t="s">
        <v>353</v>
      </c>
      <c r="B81" s="203" t="s">
        <v>360</v>
      </c>
      <c r="C81" s="214" t="s">
        <v>354</v>
      </c>
    </row>
    <row r="82" spans="1:3" ht="12.75">
      <c r="A82" s="205"/>
      <c r="B82" s="206"/>
      <c r="C82" s="207"/>
    </row>
    <row r="83" spans="1:3" ht="12.75">
      <c r="A83" s="208"/>
      <c r="B83" s="209"/>
      <c r="C83" s="210"/>
    </row>
    <row r="84" spans="1:3" ht="12.75">
      <c r="A84" s="208"/>
      <c r="B84" s="209"/>
      <c r="C84" s="210"/>
    </row>
    <row r="85" spans="1:3" ht="12.75">
      <c r="A85" s="208"/>
      <c r="B85" s="209"/>
      <c r="C85" s="210"/>
    </row>
    <row r="86" spans="1:3" ht="12.75">
      <c r="A86" s="208"/>
      <c r="B86" s="209"/>
      <c r="C86" s="210"/>
    </row>
    <row r="87" spans="1:3" ht="12.75">
      <c r="A87" s="208"/>
      <c r="B87" s="209"/>
      <c r="C87" s="210"/>
    </row>
    <row r="88" spans="1:3" ht="12.75">
      <c r="A88" s="208"/>
      <c r="B88" s="209"/>
      <c r="C88" s="210"/>
    </row>
    <row r="89" spans="1:3" ht="12.75">
      <c r="A89" s="208"/>
      <c r="B89" s="209"/>
      <c r="C89" s="210"/>
    </row>
    <row r="90" spans="1:3" ht="12.75">
      <c r="A90" s="208"/>
      <c r="B90" s="209"/>
      <c r="C90" s="210"/>
    </row>
    <row r="91" spans="1:3" ht="13.5" thickBot="1">
      <c r="A91" s="211"/>
      <c r="B91" s="212"/>
      <c r="C91" s="213"/>
    </row>
    <row r="92" spans="1:3" ht="13.5" thickBot="1">
      <c r="A92" s="97"/>
      <c r="B92" s="97"/>
      <c r="C92" s="97"/>
    </row>
    <row r="93" spans="1:3" ht="13.5" thickBot="1">
      <c r="A93" s="201" t="s">
        <v>352</v>
      </c>
      <c r="B93" s="427"/>
      <c r="C93" s="428"/>
    </row>
    <row r="94" spans="1:3" ht="13.5" thickBot="1">
      <c r="A94" s="201" t="s">
        <v>353</v>
      </c>
      <c r="B94" s="203" t="s">
        <v>360</v>
      </c>
      <c r="C94" s="214" t="s">
        <v>354</v>
      </c>
    </row>
    <row r="95" spans="1:3" ht="12.75">
      <c r="A95" s="205"/>
      <c r="B95" s="206"/>
      <c r="C95" s="207"/>
    </row>
    <row r="96" spans="1:3" ht="12.75">
      <c r="A96" s="208"/>
      <c r="B96" s="209"/>
      <c r="C96" s="210"/>
    </row>
    <row r="97" spans="1:3" ht="12.75">
      <c r="A97" s="208"/>
      <c r="B97" s="209"/>
      <c r="C97" s="210"/>
    </row>
    <row r="98" spans="1:3" ht="12.75">
      <c r="A98" s="208"/>
      <c r="B98" s="209"/>
      <c r="C98" s="210"/>
    </row>
    <row r="99" spans="1:3" ht="12.75">
      <c r="A99" s="208"/>
      <c r="B99" s="209"/>
      <c r="C99" s="210"/>
    </row>
    <row r="100" spans="1:3" ht="12.75">
      <c r="A100" s="208"/>
      <c r="B100" s="209"/>
      <c r="C100" s="210"/>
    </row>
    <row r="101" spans="1:3" ht="12.75">
      <c r="A101" s="208"/>
      <c r="B101" s="209"/>
      <c r="C101" s="210"/>
    </row>
    <row r="102" spans="1:3" ht="12.75">
      <c r="A102" s="208"/>
      <c r="B102" s="209"/>
      <c r="C102" s="210"/>
    </row>
    <row r="103" spans="1:3" ht="12.75">
      <c r="A103" s="208"/>
      <c r="B103" s="209"/>
      <c r="C103" s="210"/>
    </row>
    <row r="104" spans="1:3" ht="13.5" thickBot="1">
      <c r="A104" s="211"/>
      <c r="B104" s="212"/>
      <c r="C104" s="213"/>
    </row>
    <row r="105" spans="1:3" ht="12.75">
      <c r="A105" s="215"/>
      <c r="B105" s="215"/>
      <c r="C105" s="215"/>
    </row>
    <row r="106" spans="1:3" ht="12.75">
      <c r="A106" s="1"/>
      <c r="B106" s="1"/>
      <c r="C106" s="1"/>
    </row>
    <row r="107" spans="1:3" ht="12.75">
      <c r="A107" s="1" t="s">
        <v>359</v>
      </c>
      <c r="B107" s="1"/>
      <c r="C107" s="1"/>
    </row>
    <row r="108" spans="1:3" ht="12.75">
      <c r="A108" s="55" t="s">
        <v>356</v>
      </c>
      <c r="B108" s="216"/>
      <c r="C108" s="1"/>
    </row>
    <row r="109" spans="1:3" ht="5.25" customHeight="1">
      <c r="A109" s="55"/>
      <c r="B109" s="5"/>
      <c r="C109" s="1"/>
    </row>
    <row r="110" spans="1:3" ht="12.75">
      <c r="A110" s="55" t="s">
        <v>357</v>
      </c>
      <c r="B110" s="216"/>
      <c r="C110" s="1"/>
    </row>
    <row r="111" spans="1:3" s="217" customFormat="1" ht="5.25" customHeight="1">
      <c r="A111" s="84"/>
      <c r="B111" s="5"/>
      <c r="C111" s="5"/>
    </row>
    <row r="112" spans="1:3" ht="12.75">
      <c r="A112" s="55" t="s">
        <v>358</v>
      </c>
      <c r="B112" s="216"/>
      <c r="C112" s="1"/>
    </row>
    <row r="113" spans="1:3" ht="12.75">
      <c r="A113" s="55"/>
      <c r="B113" s="5"/>
      <c r="C113" s="1"/>
    </row>
    <row r="114" spans="1:3" ht="13.5" thickBot="1">
      <c r="A114" s="55" t="s">
        <v>477</v>
      </c>
      <c r="B114" s="1"/>
      <c r="C114" s="1"/>
    </row>
    <row r="115" spans="1:3" ht="13.5" thickBot="1">
      <c r="A115" s="201" t="s">
        <v>352</v>
      </c>
      <c r="B115" s="427"/>
      <c r="C115" s="428"/>
    </row>
    <row r="116" spans="1:3" ht="13.5" thickBot="1">
      <c r="A116" s="201" t="s">
        <v>353</v>
      </c>
      <c r="B116" s="203" t="s">
        <v>360</v>
      </c>
      <c r="C116" s="214" t="s">
        <v>354</v>
      </c>
    </row>
    <row r="117" spans="1:3" ht="12.75">
      <c r="A117" s="205"/>
      <c r="B117" s="206"/>
      <c r="C117" s="207"/>
    </row>
    <row r="118" spans="1:3" ht="12.75">
      <c r="A118" s="218"/>
      <c r="B118" s="219"/>
      <c r="C118" s="220"/>
    </row>
    <row r="119" spans="1:3" ht="12.75">
      <c r="A119" s="218"/>
      <c r="B119" s="219"/>
      <c r="C119" s="220"/>
    </row>
    <row r="120" spans="1:3" ht="12.75">
      <c r="A120" s="208"/>
      <c r="B120" s="209"/>
      <c r="C120" s="210"/>
    </row>
    <row r="121" spans="1:3" ht="12.75">
      <c r="A121" s="208"/>
      <c r="B121" s="209"/>
      <c r="C121" s="210"/>
    </row>
    <row r="122" spans="1:3" ht="12.75">
      <c r="A122" s="208"/>
      <c r="B122" s="209"/>
      <c r="C122" s="210"/>
    </row>
    <row r="123" spans="1:3" ht="12.75">
      <c r="A123" s="208"/>
      <c r="B123" s="209"/>
      <c r="C123" s="210"/>
    </row>
    <row r="124" spans="1:3" ht="12.75">
      <c r="A124" s="208"/>
      <c r="B124" s="209"/>
      <c r="C124" s="210"/>
    </row>
    <row r="125" spans="1:3" ht="12.75">
      <c r="A125" s="208"/>
      <c r="B125" s="209"/>
      <c r="C125" s="210"/>
    </row>
    <row r="126" spans="1:3" ht="13.5" thickBot="1">
      <c r="A126" s="211"/>
      <c r="B126" s="212"/>
      <c r="C126" s="213"/>
    </row>
    <row r="127" spans="1:3" ht="13.5" thickBot="1">
      <c r="A127" s="1"/>
      <c r="B127" s="1"/>
      <c r="C127" s="1"/>
    </row>
    <row r="128" spans="1:3" ht="13.5" thickBot="1">
      <c r="A128" s="201" t="s">
        <v>352</v>
      </c>
      <c r="B128" s="427"/>
      <c r="C128" s="428"/>
    </row>
    <row r="129" spans="1:3" ht="13.5" thickBot="1">
      <c r="A129" s="201" t="s">
        <v>353</v>
      </c>
      <c r="B129" s="203" t="s">
        <v>360</v>
      </c>
      <c r="C129" s="214" t="s">
        <v>354</v>
      </c>
    </row>
    <row r="130" spans="1:3" ht="12.75">
      <c r="A130" s="205"/>
      <c r="B130" s="206"/>
      <c r="C130" s="207"/>
    </row>
    <row r="131" spans="1:3" ht="12.75">
      <c r="A131" s="208"/>
      <c r="B131" s="209"/>
      <c r="C131" s="210"/>
    </row>
    <row r="132" spans="1:3" ht="12.75">
      <c r="A132" s="208"/>
      <c r="B132" s="209"/>
      <c r="C132" s="210"/>
    </row>
    <row r="133" spans="1:3" ht="12.75">
      <c r="A133" s="208"/>
      <c r="B133" s="209"/>
      <c r="C133" s="210"/>
    </row>
    <row r="134" spans="1:3" ht="12.75">
      <c r="A134" s="208"/>
      <c r="B134" s="209"/>
      <c r="C134" s="210"/>
    </row>
    <row r="135" spans="1:3" ht="12.75">
      <c r="A135" s="208"/>
      <c r="B135" s="209"/>
      <c r="C135" s="210"/>
    </row>
    <row r="136" spans="1:3" ht="12.75">
      <c r="A136" s="208"/>
      <c r="B136" s="209"/>
      <c r="C136" s="210"/>
    </row>
    <row r="137" spans="1:3" ht="12.75">
      <c r="A137" s="208"/>
      <c r="B137" s="209"/>
      <c r="C137" s="210"/>
    </row>
    <row r="138" spans="1:3" ht="12.75">
      <c r="A138" s="208"/>
      <c r="B138" s="209"/>
      <c r="C138" s="210"/>
    </row>
    <row r="139" spans="1:3" ht="13.5" thickBot="1">
      <c r="A139" s="211"/>
      <c r="B139" s="212"/>
      <c r="C139" s="213"/>
    </row>
    <row r="140" ht="13.5" thickBot="1"/>
    <row r="141" spans="1:3" ht="13.5" thickBot="1">
      <c r="A141" s="201" t="s">
        <v>352</v>
      </c>
      <c r="B141" s="427"/>
      <c r="C141" s="428"/>
    </row>
    <row r="142" spans="1:3" ht="13.5" thickBot="1">
      <c r="A142" s="201" t="s">
        <v>353</v>
      </c>
      <c r="B142" s="203" t="s">
        <v>360</v>
      </c>
      <c r="C142" s="214" t="s">
        <v>354</v>
      </c>
    </row>
    <row r="143" spans="1:3" ht="12.75">
      <c r="A143" s="205"/>
      <c r="B143" s="206"/>
      <c r="C143" s="207"/>
    </row>
    <row r="144" spans="1:3" ht="12.75">
      <c r="A144" s="208"/>
      <c r="B144" s="209"/>
      <c r="C144" s="210"/>
    </row>
    <row r="145" spans="1:3" ht="12.75">
      <c r="A145" s="208"/>
      <c r="B145" s="209"/>
      <c r="C145" s="210"/>
    </row>
    <row r="146" spans="1:3" ht="12.75">
      <c r="A146" s="208"/>
      <c r="B146" s="209"/>
      <c r="C146" s="210"/>
    </row>
    <row r="147" spans="1:3" ht="12.75">
      <c r="A147" s="208"/>
      <c r="B147" s="209"/>
      <c r="C147" s="210"/>
    </row>
    <row r="148" spans="1:3" ht="12.75">
      <c r="A148" s="208"/>
      <c r="B148" s="209"/>
      <c r="C148" s="210"/>
    </row>
    <row r="149" spans="1:3" ht="12.75">
      <c r="A149" s="208"/>
      <c r="B149" s="209"/>
      <c r="C149" s="210"/>
    </row>
    <row r="150" spans="1:3" ht="12.75">
      <c r="A150" s="208"/>
      <c r="B150" s="209"/>
      <c r="C150" s="210"/>
    </row>
    <row r="151" spans="1:3" ht="12.75">
      <c r="A151" s="208"/>
      <c r="B151" s="209"/>
      <c r="C151" s="210"/>
    </row>
    <row r="152" spans="1:3" ht="13.5" thickBot="1">
      <c r="A152" s="211"/>
      <c r="B152" s="212"/>
      <c r="C152" s="213"/>
    </row>
    <row r="154" spans="1:3" ht="12.75">
      <c r="A154" s="97"/>
      <c r="B154" s="97"/>
      <c r="C154" s="97"/>
    </row>
    <row r="155" spans="1:3" ht="12.75">
      <c r="A155" s="1">
        <f>IF('1. Titelblad'!D54="","",'1. Titelblad'!D54&amp;":")</f>
      </c>
      <c r="B155" s="1"/>
      <c r="C155" s="1"/>
    </row>
    <row r="156" spans="1:3" ht="12.75">
      <c r="A156" s="55" t="s">
        <v>356</v>
      </c>
      <c r="B156" s="216"/>
      <c r="C156" s="1"/>
    </row>
    <row r="157" spans="1:3" ht="5.25" customHeight="1">
      <c r="A157" s="55"/>
      <c r="B157" s="5"/>
      <c r="C157" s="1"/>
    </row>
    <row r="158" spans="1:3" ht="12.75">
      <c r="A158" s="55" t="s">
        <v>357</v>
      </c>
      <c r="B158" s="216"/>
      <c r="C158" s="1"/>
    </row>
    <row r="159" spans="1:3" s="217" customFormat="1" ht="5.25" customHeight="1">
      <c r="A159" s="84"/>
      <c r="B159" s="5"/>
      <c r="C159" s="5"/>
    </row>
    <row r="160" spans="1:3" ht="12.75">
      <c r="A160" s="55" t="s">
        <v>358</v>
      </c>
      <c r="B160" s="216"/>
      <c r="C160" s="1"/>
    </row>
    <row r="161" spans="1:3" ht="12.75">
      <c r="A161" s="55"/>
      <c r="B161" s="5"/>
      <c r="C161" s="1"/>
    </row>
    <row r="162" spans="1:3" ht="13.5" thickBot="1">
      <c r="A162" s="55" t="s">
        <v>478</v>
      </c>
      <c r="B162" s="1">
        <f>IF('1. Titelblad'!D54="","",'1. Titelblad'!D54)</f>
      </c>
      <c r="C162" s="1"/>
    </row>
    <row r="163" spans="1:3" ht="13.5" thickBot="1">
      <c r="A163" s="201" t="s">
        <v>352</v>
      </c>
      <c r="B163" s="427"/>
      <c r="C163" s="428"/>
    </row>
    <row r="164" spans="1:3" ht="13.5" thickBot="1">
      <c r="A164" s="201" t="s">
        <v>353</v>
      </c>
      <c r="B164" s="203" t="s">
        <v>360</v>
      </c>
      <c r="C164" s="214" t="s">
        <v>354</v>
      </c>
    </row>
    <row r="165" spans="1:3" ht="12.75">
      <c r="A165" s="205"/>
      <c r="B165" s="206"/>
      <c r="C165" s="207"/>
    </row>
    <row r="166" spans="1:3" ht="12.75">
      <c r="A166" s="218"/>
      <c r="B166" s="219"/>
      <c r="C166" s="220"/>
    </row>
    <row r="167" spans="1:3" ht="12.75">
      <c r="A167" s="218"/>
      <c r="B167" s="219"/>
      <c r="C167" s="220"/>
    </row>
    <row r="168" spans="1:3" ht="12.75">
      <c r="A168" s="208"/>
      <c r="B168" s="209"/>
      <c r="C168" s="210"/>
    </row>
    <row r="169" spans="1:3" ht="12.75">
      <c r="A169" s="208"/>
      <c r="B169" s="209"/>
      <c r="C169" s="210"/>
    </row>
    <row r="170" spans="1:3" ht="12.75">
      <c r="A170" s="208"/>
      <c r="B170" s="209"/>
      <c r="C170" s="210"/>
    </row>
    <row r="171" spans="1:3" ht="12.75">
      <c r="A171" s="208"/>
      <c r="B171" s="209"/>
      <c r="C171" s="210"/>
    </row>
    <row r="172" spans="1:3" ht="12.75">
      <c r="A172" s="208"/>
      <c r="B172" s="209"/>
      <c r="C172" s="210"/>
    </row>
    <row r="173" spans="1:3" ht="12.75">
      <c r="A173" s="208"/>
      <c r="B173" s="209"/>
      <c r="C173" s="210"/>
    </row>
    <row r="174" spans="1:3" ht="13.5" thickBot="1">
      <c r="A174" s="211"/>
      <c r="B174" s="212"/>
      <c r="C174" s="213"/>
    </row>
    <row r="175" spans="1:3" ht="13.5" thickBot="1">
      <c r="A175" s="1"/>
      <c r="B175" s="1"/>
      <c r="C175" s="1"/>
    </row>
    <row r="176" spans="1:3" ht="13.5" thickBot="1">
      <c r="A176" s="201" t="s">
        <v>352</v>
      </c>
      <c r="B176" s="427"/>
      <c r="C176" s="428"/>
    </row>
    <row r="177" spans="1:3" ht="13.5" thickBot="1">
      <c r="A177" s="201" t="s">
        <v>353</v>
      </c>
      <c r="B177" s="203" t="s">
        <v>360</v>
      </c>
      <c r="C177" s="214" t="s">
        <v>354</v>
      </c>
    </row>
    <row r="178" spans="1:3" ht="12.75">
      <c r="A178" s="205"/>
      <c r="B178" s="206"/>
      <c r="C178" s="207"/>
    </row>
    <row r="179" spans="1:3" ht="12.75">
      <c r="A179" s="208"/>
      <c r="B179" s="209"/>
      <c r="C179" s="210"/>
    </row>
    <row r="180" spans="1:3" ht="12.75">
      <c r="A180" s="208"/>
      <c r="B180" s="209"/>
      <c r="C180" s="210"/>
    </row>
    <row r="181" spans="1:3" ht="12.75">
      <c r="A181" s="208"/>
      <c r="B181" s="209"/>
      <c r="C181" s="210"/>
    </row>
    <row r="182" spans="1:3" ht="12.75">
      <c r="A182" s="208"/>
      <c r="B182" s="209"/>
      <c r="C182" s="210"/>
    </row>
    <row r="183" spans="1:3" ht="12.75">
      <c r="A183" s="208"/>
      <c r="B183" s="209"/>
      <c r="C183" s="210"/>
    </row>
    <row r="184" spans="1:3" ht="12.75">
      <c r="A184" s="208"/>
      <c r="B184" s="209"/>
      <c r="C184" s="210"/>
    </row>
    <row r="185" spans="1:3" ht="12.75">
      <c r="A185" s="208"/>
      <c r="B185" s="209"/>
      <c r="C185" s="210"/>
    </row>
    <row r="186" spans="1:3" ht="12.75">
      <c r="A186" s="208"/>
      <c r="B186" s="209"/>
      <c r="C186" s="210"/>
    </row>
    <row r="187" spans="1:3" ht="13.5" thickBot="1">
      <c r="A187" s="211"/>
      <c r="B187" s="212"/>
      <c r="C187" s="213"/>
    </row>
    <row r="188" ht="13.5" thickBot="1"/>
    <row r="189" spans="1:3" ht="13.5" thickBot="1">
      <c r="A189" s="201" t="s">
        <v>352</v>
      </c>
      <c r="B189" s="427"/>
      <c r="C189" s="428"/>
    </row>
    <row r="190" spans="1:3" ht="13.5" thickBot="1">
      <c r="A190" s="201" t="s">
        <v>353</v>
      </c>
      <c r="B190" s="203" t="s">
        <v>360</v>
      </c>
      <c r="C190" s="214" t="s">
        <v>354</v>
      </c>
    </row>
    <row r="191" spans="1:3" ht="12.75">
      <c r="A191" s="205"/>
      <c r="B191" s="206"/>
      <c r="C191" s="207"/>
    </row>
    <row r="192" spans="1:3" ht="12.75">
      <c r="A192" s="208"/>
      <c r="B192" s="209"/>
      <c r="C192" s="210"/>
    </row>
    <row r="193" spans="1:3" ht="12.75">
      <c r="A193" s="208"/>
      <c r="B193" s="209"/>
      <c r="C193" s="210"/>
    </row>
    <row r="194" spans="1:3" ht="12.75">
      <c r="A194" s="208"/>
      <c r="B194" s="209"/>
      <c r="C194" s="210"/>
    </row>
    <row r="195" spans="1:3" ht="12.75">
      <c r="A195" s="208"/>
      <c r="B195" s="209"/>
      <c r="C195" s="210"/>
    </row>
    <row r="196" spans="1:3" ht="12.75">
      <c r="A196" s="208"/>
      <c r="B196" s="209"/>
      <c r="C196" s="210"/>
    </row>
    <row r="197" spans="1:3" ht="12.75">
      <c r="A197" s="208"/>
      <c r="B197" s="209"/>
      <c r="C197" s="210"/>
    </row>
    <row r="198" spans="1:3" ht="12.75">
      <c r="A198" s="208"/>
      <c r="B198" s="209"/>
      <c r="C198" s="210"/>
    </row>
    <row r="199" spans="1:3" ht="12.75">
      <c r="A199" s="208"/>
      <c r="B199" s="209"/>
      <c r="C199" s="210"/>
    </row>
    <row r="200" spans="1:3" ht="13.5" thickBot="1">
      <c r="A200" s="211"/>
      <c r="B200" s="212"/>
      <c r="C200" s="213"/>
    </row>
  </sheetData>
  <sheetProtection password="CBB5" sheet="1" insertRows="0" selectLockedCells="1"/>
  <mergeCells count="14">
    <mergeCell ref="B176:C176"/>
    <mergeCell ref="B189:C189"/>
    <mergeCell ref="B80:C80"/>
    <mergeCell ref="B93:C93"/>
    <mergeCell ref="B115:C115"/>
    <mergeCell ref="B128:C128"/>
    <mergeCell ref="B141:C141"/>
    <mergeCell ref="B163:C163"/>
    <mergeCell ref="A1:C1"/>
    <mergeCell ref="B5:C5"/>
    <mergeCell ref="B18:C18"/>
    <mergeCell ref="B31:C31"/>
    <mergeCell ref="B44:C44"/>
    <mergeCell ref="B67:C67"/>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2011/05&amp;C&amp;8Rapport VCU; 18/07/2014&amp;R&amp;8&amp;A &amp;P van &amp;N</oddFooter>
  </headerFooter>
</worksheet>
</file>

<file path=xl/worksheets/sheet6.xml><?xml version="1.0" encoding="utf-8"?>
<worksheet xmlns="http://schemas.openxmlformats.org/spreadsheetml/2006/main" xmlns:r="http://schemas.openxmlformats.org/officeDocument/2006/relationships">
  <dimension ref="A1:H406"/>
  <sheetViews>
    <sheetView showGridLines="0" workbookViewId="0" topLeftCell="A1">
      <selection activeCell="B15" sqref="B15"/>
    </sheetView>
  </sheetViews>
  <sheetFormatPr defaultColWidth="9.140625" defaultRowHeight="12.75"/>
  <cols>
    <col min="1" max="1" width="5.140625" style="55" customWidth="1"/>
    <col min="2" max="2" width="73.7109375" style="55" customWidth="1"/>
    <col min="3" max="3" width="8.7109375" style="1" customWidth="1"/>
    <col min="4" max="4" width="8.7109375" style="1" hidden="1" customWidth="1"/>
    <col min="5" max="5" width="11.140625" style="59" hidden="1" customWidth="1"/>
    <col min="6" max="6" width="8.7109375" style="59" hidden="1" customWidth="1"/>
    <col min="7" max="7" width="8.7109375" style="60" hidden="1" customWidth="1"/>
    <col min="8" max="8" width="8.7109375" style="1" hidden="1" customWidth="1"/>
    <col min="9" max="9" width="8.7109375" style="1" customWidth="1"/>
    <col min="10" max="11" width="9.140625" style="1" customWidth="1"/>
    <col min="12" max="16384" width="9.140625" style="1" customWidth="1"/>
  </cols>
  <sheetData>
    <row r="1" spans="1:8" ht="11.25" customHeight="1">
      <c r="A1" s="355" t="s">
        <v>361</v>
      </c>
      <c r="B1" s="355"/>
      <c r="C1" s="355"/>
      <c r="D1" s="67"/>
      <c r="E1" s="67"/>
      <c r="F1" s="67"/>
      <c r="G1" s="67"/>
      <c r="H1" s="67"/>
    </row>
    <row r="2" spans="1:8" ht="11.25" customHeight="1">
      <c r="A2" s="355"/>
      <c r="B2" s="355"/>
      <c r="C2" s="355"/>
      <c r="D2" s="67"/>
      <c r="E2" s="67"/>
      <c r="F2" s="67"/>
      <c r="G2" s="67"/>
      <c r="H2" s="67"/>
    </row>
    <row r="3" ht="12.75">
      <c r="A3" s="57" t="s">
        <v>48</v>
      </c>
    </row>
    <row r="4" ht="12.75">
      <c r="B4" s="58" t="s">
        <v>123</v>
      </c>
    </row>
    <row r="5" spans="1:2" ht="12.75">
      <c r="A5" s="57" t="s">
        <v>328</v>
      </c>
      <c r="B5" s="58"/>
    </row>
    <row r="6" spans="1:2" ht="12.75">
      <c r="A6" s="1"/>
      <c r="B6" s="68">
        <f>IF('1. Titelblad'!D27="","",'1. Titelblad'!D27)</f>
      </c>
    </row>
    <row r="7" ht="12.75">
      <c r="B7" s="2"/>
    </row>
    <row r="8" spans="1:8" ht="22.5">
      <c r="A8" s="69" t="s">
        <v>22</v>
      </c>
      <c r="B8" s="70" t="s">
        <v>248</v>
      </c>
      <c r="C8" s="71" t="s">
        <v>49</v>
      </c>
      <c r="D8" s="55"/>
      <c r="E8" s="27" t="s">
        <v>53</v>
      </c>
      <c r="F8" s="27"/>
      <c r="G8" s="72"/>
      <c r="H8" s="20"/>
    </row>
    <row r="9" spans="1:8" s="9" customFormat="1" ht="18" customHeight="1">
      <c r="A9" s="73" t="s">
        <v>23</v>
      </c>
      <c r="B9" s="26"/>
      <c r="C9" s="74"/>
      <c r="E9" s="27" t="s">
        <v>54</v>
      </c>
      <c r="F9" s="27">
        <v>1</v>
      </c>
      <c r="G9" s="75"/>
      <c r="H9" s="36"/>
    </row>
    <row r="10" spans="1:8" ht="22.5">
      <c r="A10" s="76"/>
      <c r="B10" s="77" t="s">
        <v>239</v>
      </c>
      <c r="D10" s="55"/>
      <c r="E10" s="27" t="s">
        <v>52</v>
      </c>
      <c r="F10" s="27"/>
      <c r="G10" s="72"/>
      <c r="H10" s="20"/>
    </row>
    <row r="11" spans="1:8" s="9" customFormat="1" ht="15" customHeight="1">
      <c r="A11" s="73" t="s">
        <v>364</v>
      </c>
      <c r="B11" s="26"/>
      <c r="E11" s="27"/>
      <c r="F11" s="27"/>
      <c r="G11" s="75"/>
      <c r="H11" s="36"/>
    </row>
    <row r="12" spans="1:8" s="9" customFormat="1" ht="33" customHeight="1">
      <c r="A12" s="30"/>
      <c r="B12" s="32" t="s">
        <v>290</v>
      </c>
      <c r="C12" s="32"/>
      <c r="E12" s="27" t="b">
        <v>0</v>
      </c>
      <c r="F12" s="27">
        <f>E12+1</f>
        <v>1</v>
      </c>
      <c r="G12" s="75"/>
      <c r="H12" s="36"/>
    </row>
    <row r="13" spans="1:8" s="9" customFormat="1" ht="33" customHeight="1">
      <c r="A13" s="30"/>
      <c r="B13" s="78" t="s">
        <v>267</v>
      </c>
      <c r="C13" s="32"/>
      <c r="E13" s="27" t="b">
        <v>0</v>
      </c>
      <c r="F13" s="27">
        <f>E13+1</f>
        <v>1</v>
      </c>
      <c r="G13" s="75"/>
      <c r="H13" s="36"/>
    </row>
    <row r="14" spans="1:8" ht="15" customHeight="1">
      <c r="A14" s="1"/>
      <c r="B14" s="79" t="s">
        <v>32</v>
      </c>
      <c r="D14" s="55"/>
      <c r="E14" s="27"/>
      <c r="F14" s="27"/>
      <c r="G14" s="72"/>
      <c r="H14" s="20"/>
    </row>
    <row r="15" spans="1:8" ht="12.75">
      <c r="A15" s="80"/>
      <c r="B15" s="81"/>
      <c r="D15" s="55"/>
      <c r="E15" s="27"/>
      <c r="F15" s="27"/>
      <c r="G15" s="72"/>
      <c r="H15" s="72">
        <f>IF(COUNTA(B15)=0,1,0)</f>
        <v>1</v>
      </c>
    </row>
    <row r="16" spans="1:8" ht="33" customHeight="1">
      <c r="A16" s="41"/>
      <c r="B16" s="32" t="s">
        <v>301</v>
      </c>
      <c r="C16" s="59"/>
      <c r="D16" s="55"/>
      <c r="E16" s="27" t="b">
        <v>0</v>
      </c>
      <c r="F16" s="27">
        <f>E16+1</f>
        <v>1</v>
      </c>
      <c r="G16" s="72"/>
      <c r="H16" s="20"/>
    </row>
    <row r="17" spans="1:8" ht="33" customHeight="1">
      <c r="A17" s="41"/>
      <c r="B17" s="32" t="s">
        <v>126</v>
      </c>
      <c r="C17" s="59"/>
      <c r="D17" s="55"/>
      <c r="E17" s="27" t="b">
        <v>0</v>
      </c>
      <c r="F17" s="27">
        <f>E17+1</f>
        <v>1</v>
      </c>
      <c r="G17" s="72"/>
      <c r="H17" s="20"/>
    </row>
    <row r="18" spans="1:8" ht="33" customHeight="1">
      <c r="A18" s="41"/>
      <c r="B18" s="32" t="s">
        <v>127</v>
      </c>
      <c r="C18" s="59"/>
      <c r="D18" s="55"/>
      <c r="E18" s="27" t="b">
        <v>0</v>
      </c>
      <c r="F18" s="27">
        <f>E18+1</f>
        <v>1</v>
      </c>
      <c r="G18" s="72"/>
      <c r="H18" s="20"/>
    </row>
    <row r="19" spans="1:8" s="9" customFormat="1" ht="18" customHeight="1">
      <c r="A19" s="30"/>
      <c r="B19" s="32" t="s">
        <v>303</v>
      </c>
      <c r="C19" s="59"/>
      <c r="E19" s="27" t="b">
        <v>0</v>
      </c>
      <c r="F19" s="27">
        <f>E19+1</f>
        <v>1</v>
      </c>
      <c r="G19" s="75"/>
      <c r="H19" s="36"/>
    </row>
    <row r="20" spans="1:8" ht="15" customHeight="1">
      <c r="A20" s="41"/>
      <c r="B20" s="80"/>
      <c r="C20" s="82"/>
      <c r="D20" s="55"/>
      <c r="E20" s="27"/>
      <c r="F20" s="27"/>
      <c r="G20" s="72"/>
      <c r="H20" s="20"/>
    </row>
    <row r="21" spans="1:8" ht="15" customHeight="1">
      <c r="A21" s="83" t="s">
        <v>365</v>
      </c>
      <c r="B21" s="84"/>
      <c r="D21" s="55"/>
      <c r="E21" s="27">
        <f>COUNTA(F12:F19)</f>
        <v>6</v>
      </c>
      <c r="F21" s="27">
        <f>COUNTA(F12:F19)*2-SUM(F12:F19)</f>
        <v>6</v>
      </c>
      <c r="G21" s="72"/>
      <c r="H21" s="20"/>
    </row>
    <row r="22" spans="1:8" s="9" customFormat="1" ht="18" customHeight="1">
      <c r="A22" s="30"/>
      <c r="B22" s="32" t="s">
        <v>124</v>
      </c>
      <c r="C22" s="59"/>
      <c r="E22" s="27" t="b">
        <v>0</v>
      </c>
      <c r="F22" s="27">
        <f>E22+1</f>
        <v>1</v>
      </c>
      <c r="G22" s="75"/>
      <c r="H22" s="36"/>
    </row>
    <row r="23" spans="1:8" s="9" customFormat="1" ht="18" customHeight="1">
      <c r="A23" s="30"/>
      <c r="B23" s="32" t="s">
        <v>125</v>
      </c>
      <c r="C23" s="59"/>
      <c r="E23" s="27" t="b">
        <v>0</v>
      </c>
      <c r="F23" s="27">
        <f>E23+1</f>
        <v>1</v>
      </c>
      <c r="G23" s="75"/>
      <c r="H23" s="36"/>
    </row>
    <row r="24" spans="1:8" s="9" customFormat="1" ht="18" customHeight="1">
      <c r="A24" s="30"/>
      <c r="B24" s="32" t="s">
        <v>302</v>
      </c>
      <c r="C24" s="59"/>
      <c r="E24" s="27" t="b">
        <v>0</v>
      </c>
      <c r="F24" s="27">
        <f>E24+1</f>
        <v>1</v>
      </c>
      <c r="G24" s="75"/>
      <c r="H24" s="36"/>
    </row>
    <row r="25" spans="1:8" ht="12.75">
      <c r="A25" s="85" t="s">
        <v>55</v>
      </c>
      <c r="B25" s="86"/>
      <c r="C25" s="87"/>
      <c r="D25" s="55"/>
      <c r="E25" s="27">
        <f>COUNTA(F22:F24)</f>
        <v>3</v>
      </c>
      <c r="F25" s="27">
        <f>COUNTA(F22:F24)*2-SUM(F22:F24)</f>
        <v>3</v>
      </c>
      <c r="G25" s="72"/>
      <c r="H25" s="20"/>
    </row>
    <row r="26" spans="1:4" ht="7.5" customHeight="1">
      <c r="A26" s="85"/>
      <c r="B26" s="101"/>
      <c r="C26" s="84"/>
      <c r="D26" s="55"/>
    </row>
    <row r="27" spans="1:8" ht="12.75">
      <c r="A27" s="85" t="s">
        <v>362</v>
      </c>
      <c r="B27" s="86"/>
      <c r="C27" s="87"/>
      <c r="D27" s="55"/>
      <c r="E27" s="27">
        <f>COUNTA(F24:F26)</f>
        <v>2</v>
      </c>
      <c r="F27" s="27">
        <f>COUNTA(F24:F26)*2-SUM(F24:F26)</f>
        <v>0</v>
      </c>
      <c r="G27" s="72"/>
      <c r="H27" s="20"/>
    </row>
    <row r="28" spans="1:4" ht="7.5" customHeight="1">
      <c r="A28" s="85"/>
      <c r="B28" s="101"/>
      <c r="C28" s="84"/>
      <c r="D28" s="55"/>
    </row>
    <row r="29" spans="1:8" ht="12.75">
      <c r="A29" s="85" t="s">
        <v>363</v>
      </c>
      <c r="B29" s="86"/>
      <c r="C29" s="87"/>
      <c r="D29" s="55"/>
      <c r="E29" s="27">
        <f>COUNTA(F26:F28)</f>
        <v>1</v>
      </c>
      <c r="F29" s="27">
        <f>COUNTA(F26:F28)*2-SUM(F26:F28)</f>
        <v>2</v>
      </c>
      <c r="G29" s="72"/>
      <c r="H29" s="20"/>
    </row>
    <row r="30" spans="1:8" ht="15" customHeight="1">
      <c r="A30" s="76"/>
      <c r="B30" s="80"/>
      <c r="D30" s="55"/>
      <c r="E30" s="27"/>
      <c r="F30" s="27"/>
      <c r="G30" s="72"/>
      <c r="H30" s="20"/>
    </row>
    <row r="31" spans="1:8" ht="15" customHeight="1">
      <c r="A31" s="69" t="s">
        <v>24</v>
      </c>
      <c r="B31" s="70" t="s">
        <v>128</v>
      </c>
      <c r="C31" s="71" t="s">
        <v>49</v>
      </c>
      <c r="D31" s="55"/>
      <c r="E31" s="27" t="s">
        <v>53</v>
      </c>
      <c r="F31" s="27"/>
      <c r="G31" s="72"/>
      <c r="H31" s="20"/>
    </row>
    <row r="32" spans="1:8" s="9" customFormat="1" ht="18" customHeight="1">
      <c r="A32" s="73" t="s">
        <v>23</v>
      </c>
      <c r="B32" s="26"/>
      <c r="C32" s="74"/>
      <c r="E32" s="27" t="s">
        <v>54</v>
      </c>
      <c r="F32" s="27">
        <v>1</v>
      </c>
      <c r="G32" s="75"/>
      <c r="H32" s="36"/>
    </row>
    <row r="33" spans="1:8" s="9" customFormat="1" ht="18" customHeight="1">
      <c r="A33" s="26"/>
      <c r="B33" s="32" t="s">
        <v>129</v>
      </c>
      <c r="E33" s="27" t="s">
        <v>52</v>
      </c>
      <c r="F33" s="27"/>
      <c r="G33" s="75"/>
      <c r="H33" s="36"/>
    </row>
    <row r="34" spans="1:8" ht="15" customHeight="1">
      <c r="A34" s="83" t="s">
        <v>364</v>
      </c>
      <c r="B34" s="5"/>
      <c r="D34" s="55"/>
      <c r="E34" s="27"/>
      <c r="F34" s="27"/>
      <c r="G34" s="72"/>
      <c r="H34" s="20"/>
    </row>
    <row r="35" spans="1:8" ht="144" customHeight="1">
      <c r="A35" s="41"/>
      <c r="B35" s="32" t="s">
        <v>304</v>
      </c>
      <c r="C35" s="88"/>
      <c r="D35" s="55"/>
      <c r="E35" s="27" t="b">
        <v>0</v>
      </c>
      <c r="F35" s="27">
        <f>E35+1</f>
        <v>1</v>
      </c>
      <c r="G35" s="72"/>
      <c r="H35" s="20"/>
    </row>
    <row r="36" spans="1:8" ht="15" customHeight="1">
      <c r="A36" s="41"/>
      <c r="B36" s="80"/>
      <c r="C36" s="89"/>
      <c r="D36" s="55"/>
      <c r="E36" s="27"/>
      <c r="F36" s="27"/>
      <c r="G36" s="72"/>
      <c r="H36" s="20"/>
    </row>
    <row r="37" spans="1:8" ht="15" customHeight="1">
      <c r="A37" s="83" t="s">
        <v>365</v>
      </c>
      <c r="B37" s="5"/>
      <c r="C37" s="64"/>
      <c r="D37" s="55"/>
      <c r="E37" s="27">
        <f>COUNTA(F35:F35)</f>
        <v>1</v>
      </c>
      <c r="F37" s="27">
        <f>COUNTA(F35:F35)*2-SUM(F35:F35)</f>
        <v>1</v>
      </c>
      <c r="G37" s="72"/>
      <c r="H37" s="20"/>
    </row>
    <row r="38" spans="1:8" ht="12.75">
      <c r="A38" s="65" t="s">
        <v>55</v>
      </c>
      <c r="B38" s="90"/>
      <c r="D38" s="55"/>
      <c r="E38" s="27">
        <v>0</v>
      </c>
      <c r="F38" s="27">
        <v>0</v>
      </c>
      <c r="G38" s="72"/>
      <c r="H38" s="20"/>
    </row>
    <row r="39" spans="1:4" ht="7.5" customHeight="1">
      <c r="A39" s="65"/>
      <c r="B39" s="101"/>
      <c r="D39" s="55"/>
    </row>
    <row r="40" spans="1:8" ht="12.75">
      <c r="A40" s="65" t="s">
        <v>362</v>
      </c>
      <c r="B40" s="90"/>
      <c r="D40" s="55"/>
      <c r="E40" s="27">
        <v>0</v>
      </c>
      <c r="F40" s="27">
        <v>0</v>
      </c>
      <c r="G40" s="72"/>
      <c r="H40" s="20"/>
    </row>
    <row r="41" spans="1:4" ht="7.5" customHeight="1">
      <c r="A41" s="65"/>
      <c r="B41" s="101"/>
      <c r="D41" s="55"/>
    </row>
    <row r="42" spans="1:8" ht="12.75">
      <c r="A42" s="65" t="s">
        <v>363</v>
      </c>
      <c r="B42" s="90"/>
      <c r="D42" s="55"/>
      <c r="E42" s="27">
        <v>0</v>
      </c>
      <c r="F42" s="27">
        <v>0</v>
      </c>
      <c r="G42" s="72"/>
      <c r="H42" s="20"/>
    </row>
    <row r="43" spans="1:4" ht="15" customHeight="1">
      <c r="A43" s="76"/>
      <c r="B43" s="80"/>
      <c r="D43" s="55"/>
    </row>
    <row r="44" spans="1:8" s="9" customFormat="1" ht="15" customHeight="1">
      <c r="A44" s="91" t="s">
        <v>25</v>
      </c>
      <c r="B44" s="92" t="s">
        <v>130</v>
      </c>
      <c r="C44" s="71" t="s">
        <v>49</v>
      </c>
      <c r="E44" s="27" t="s">
        <v>53</v>
      </c>
      <c r="F44" s="27"/>
      <c r="G44" s="75"/>
      <c r="H44" s="36"/>
    </row>
    <row r="45" spans="1:8" s="9" customFormat="1" ht="18" customHeight="1">
      <c r="A45" s="73" t="s">
        <v>23</v>
      </c>
      <c r="B45" s="93"/>
      <c r="E45" s="27" t="s">
        <v>54</v>
      </c>
      <c r="F45" s="27">
        <v>1</v>
      </c>
      <c r="G45" s="75"/>
      <c r="H45" s="36"/>
    </row>
    <row r="46" spans="1:8" ht="22.5">
      <c r="A46" s="76"/>
      <c r="B46" s="94" t="s">
        <v>254</v>
      </c>
      <c r="E46" s="27" t="s">
        <v>52</v>
      </c>
      <c r="F46" s="27"/>
      <c r="G46" s="72"/>
      <c r="H46" s="20"/>
    </row>
    <row r="47" spans="1:8" ht="15" customHeight="1">
      <c r="A47" s="1"/>
      <c r="B47" s="79" t="s">
        <v>32</v>
      </c>
      <c r="E47" s="27"/>
      <c r="F47" s="27"/>
      <c r="G47" s="72"/>
      <c r="H47" s="20"/>
    </row>
    <row r="48" spans="1:8" ht="12.75">
      <c r="A48" s="80"/>
      <c r="B48" s="81"/>
      <c r="E48" s="27"/>
      <c r="F48" s="27"/>
      <c r="G48" s="72">
        <f>IF(COUNTA(B48)=0,1,0)</f>
        <v>1</v>
      </c>
      <c r="H48" s="20"/>
    </row>
    <row r="49" spans="1:8" ht="15" customHeight="1">
      <c r="A49" s="83" t="s">
        <v>364</v>
      </c>
      <c r="B49" s="95"/>
      <c r="E49" s="27"/>
      <c r="F49" s="27"/>
      <c r="G49" s="72"/>
      <c r="H49" s="20"/>
    </row>
    <row r="50" spans="1:8" ht="76.5" customHeight="1">
      <c r="A50" s="41"/>
      <c r="B50" s="32" t="s">
        <v>131</v>
      </c>
      <c r="C50" s="96"/>
      <c r="E50" s="27" t="b">
        <v>0</v>
      </c>
      <c r="F50" s="27">
        <f aca="true" t="shared" si="0" ref="F50:F60">E50+1</f>
        <v>1</v>
      </c>
      <c r="G50" s="72"/>
      <c r="H50" s="20"/>
    </row>
    <row r="51" spans="1:8" ht="33" customHeight="1">
      <c r="A51" s="41"/>
      <c r="B51" s="32" t="s">
        <v>138</v>
      </c>
      <c r="C51" s="96"/>
      <c r="E51" s="27" t="b">
        <v>0</v>
      </c>
      <c r="F51" s="27">
        <f t="shared" si="0"/>
        <v>1</v>
      </c>
      <c r="G51" s="72"/>
      <c r="H51" s="20"/>
    </row>
    <row r="52" spans="1:8" ht="21.75" customHeight="1">
      <c r="A52" s="41"/>
      <c r="B52" s="32" t="s">
        <v>132</v>
      </c>
      <c r="C52" s="96"/>
      <c r="E52" s="27" t="b">
        <v>0</v>
      </c>
      <c r="F52" s="27">
        <f t="shared" si="0"/>
        <v>1</v>
      </c>
      <c r="G52" s="72"/>
      <c r="H52" s="20"/>
    </row>
    <row r="53" spans="1:8" ht="21.75" customHeight="1">
      <c r="A53" s="41"/>
      <c r="B53" s="78" t="s">
        <v>133</v>
      </c>
      <c r="C53" s="96"/>
      <c r="E53" s="27" t="b">
        <v>0</v>
      </c>
      <c r="F53" s="27">
        <f t="shared" si="0"/>
        <v>1</v>
      </c>
      <c r="G53" s="72"/>
      <c r="H53" s="20"/>
    </row>
    <row r="54" spans="1:8" ht="15" customHeight="1">
      <c r="A54" s="1"/>
      <c r="B54" s="79" t="s">
        <v>32</v>
      </c>
      <c r="D54" s="55"/>
      <c r="E54" s="27"/>
      <c r="F54" s="27"/>
      <c r="G54" s="72"/>
      <c r="H54" s="20"/>
    </row>
    <row r="55" spans="1:8" ht="12.75">
      <c r="A55" s="80"/>
      <c r="B55" s="81"/>
      <c r="D55" s="55"/>
      <c r="E55" s="27"/>
      <c r="F55" s="27"/>
      <c r="G55" s="72"/>
      <c r="H55" s="72">
        <f>IF(COUNTA(B55)=0,1,0)</f>
        <v>1</v>
      </c>
    </row>
    <row r="56" spans="1:8" ht="33" customHeight="1">
      <c r="A56" s="41"/>
      <c r="B56" s="78" t="s">
        <v>134</v>
      </c>
      <c r="C56" s="96"/>
      <c r="E56" s="27" t="b">
        <v>0</v>
      </c>
      <c r="F56" s="27">
        <f t="shared" si="0"/>
        <v>1</v>
      </c>
      <c r="G56" s="72"/>
      <c r="H56" s="20"/>
    </row>
    <row r="57" spans="1:8" ht="15" customHeight="1">
      <c r="A57" s="1"/>
      <c r="B57" s="79" t="s">
        <v>32</v>
      </c>
      <c r="D57" s="55"/>
      <c r="E57" s="27"/>
      <c r="F57" s="27"/>
      <c r="G57" s="72"/>
      <c r="H57" s="20"/>
    </row>
    <row r="58" spans="1:8" ht="12.75">
      <c r="A58" s="80"/>
      <c r="B58" s="81"/>
      <c r="D58" s="55"/>
      <c r="E58" s="27"/>
      <c r="F58" s="27"/>
      <c r="G58" s="72"/>
      <c r="H58" s="72">
        <f>IF(COUNTA(B58)=0,1,0)</f>
        <v>1</v>
      </c>
    </row>
    <row r="59" spans="1:8" ht="33" customHeight="1">
      <c r="A59" s="41"/>
      <c r="B59" s="32" t="s">
        <v>135</v>
      </c>
      <c r="C59" s="96"/>
      <c r="E59" s="27" t="b">
        <v>0</v>
      </c>
      <c r="F59" s="27">
        <f t="shared" si="0"/>
        <v>1</v>
      </c>
      <c r="G59" s="72"/>
      <c r="H59" s="20"/>
    </row>
    <row r="60" spans="1:8" ht="21.75" customHeight="1">
      <c r="A60" s="41"/>
      <c r="B60" s="32" t="s">
        <v>136</v>
      </c>
      <c r="C60" s="96"/>
      <c r="E60" s="27" t="b">
        <v>0</v>
      </c>
      <c r="F60" s="27">
        <f t="shared" si="0"/>
        <v>1</v>
      </c>
      <c r="G60" s="72"/>
      <c r="H60" s="20"/>
    </row>
    <row r="61" spans="1:8" ht="15" customHeight="1">
      <c r="A61" s="41"/>
      <c r="B61" s="80"/>
      <c r="E61" s="27"/>
      <c r="F61" s="27"/>
      <c r="G61" s="72"/>
      <c r="H61" s="20"/>
    </row>
    <row r="62" spans="1:8" ht="15" customHeight="1">
      <c r="A62" s="83" t="s">
        <v>365</v>
      </c>
      <c r="B62" s="95"/>
      <c r="E62" s="27">
        <f>COUNTA(F50:F61)</f>
        <v>7</v>
      </c>
      <c r="F62" s="27">
        <f>COUNTA(F50:F61)*2-SUM(F50:F61)</f>
        <v>7</v>
      </c>
      <c r="G62" s="72"/>
      <c r="H62" s="20"/>
    </row>
    <row r="63" spans="1:8" ht="18" customHeight="1">
      <c r="A63" s="41"/>
      <c r="B63" s="32" t="s">
        <v>21</v>
      </c>
      <c r="C63" s="96"/>
      <c r="E63" s="27" t="b">
        <v>0</v>
      </c>
      <c r="F63" s="27">
        <f>E63+1</f>
        <v>1</v>
      </c>
      <c r="G63" s="72"/>
      <c r="H63" s="20"/>
    </row>
    <row r="64" spans="1:8" ht="18" customHeight="1">
      <c r="A64" s="41"/>
      <c r="B64" s="32" t="s">
        <v>137</v>
      </c>
      <c r="C64" s="96"/>
      <c r="E64" s="27" t="b">
        <v>0</v>
      </c>
      <c r="F64" s="27">
        <f>E64+1</f>
        <v>1</v>
      </c>
      <c r="G64" s="72"/>
      <c r="H64" s="20"/>
    </row>
    <row r="65" spans="1:8" ht="18" customHeight="1">
      <c r="A65" s="41"/>
      <c r="B65" s="32" t="s">
        <v>252</v>
      </c>
      <c r="C65" s="96"/>
      <c r="E65" s="27" t="b">
        <v>0</v>
      </c>
      <c r="F65" s="27">
        <f>E65+1</f>
        <v>1</v>
      </c>
      <c r="G65" s="72"/>
      <c r="H65" s="20"/>
    </row>
    <row r="66" spans="1:8" ht="12.75">
      <c r="A66" s="80" t="s">
        <v>55</v>
      </c>
      <c r="B66" s="90"/>
      <c r="E66" s="27">
        <f>COUNTA(F63:F65)</f>
        <v>3</v>
      </c>
      <c r="F66" s="27">
        <f>COUNTA(F63:F65)*2-SUM(F63:F65)</f>
        <v>3</v>
      </c>
      <c r="G66" s="72"/>
      <c r="H66" s="20"/>
    </row>
    <row r="67" spans="1:2" ht="7.5" customHeight="1">
      <c r="A67" s="80"/>
      <c r="B67" s="101"/>
    </row>
    <row r="68" spans="1:8" ht="12.75">
      <c r="A68" s="80" t="s">
        <v>362</v>
      </c>
      <c r="B68" s="90"/>
      <c r="E68" s="27">
        <f>COUNTA(F65:F67)</f>
        <v>2</v>
      </c>
      <c r="F68" s="27">
        <f>COUNTA(F65:F67)*2-SUM(F65:F67)</f>
        <v>0</v>
      </c>
      <c r="G68" s="72"/>
      <c r="H68" s="20"/>
    </row>
    <row r="69" spans="1:2" ht="7.5" customHeight="1">
      <c r="A69" s="80"/>
      <c r="B69" s="101"/>
    </row>
    <row r="70" spans="1:8" ht="12.75">
      <c r="A70" s="80" t="s">
        <v>363</v>
      </c>
      <c r="B70" s="90"/>
      <c r="E70" s="27">
        <f>COUNTA(F67:F69)</f>
        <v>1</v>
      </c>
      <c r="F70" s="27">
        <f>COUNTA(F67:F69)*2-SUM(F67:F69)</f>
        <v>2</v>
      </c>
      <c r="G70" s="72"/>
      <c r="H70" s="20"/>
    </row>
    <row r="71" spans="1:2" ht="15" customHeight="1">
      <c r="A71" s="76"/>
      <c r="B71" s="95"/>
    </row>
    <row r="72" spans="1:8" ht="15" customHeight="1">
      <c r="A72" s="69" t="s">
        <v>26</v>
      </c>
      <c r="B72" s="70" t="s">
        <v>139</v>
      </c>
      <c r="C72" s="71" t="s">
        <v>49</v>
      </c>
      <c r="E72" s="27" t="s">
        <v>53</v>
      </c>
      <c r="F72" s="27"/>
      <c r="G72" s="72"/>
      <c r="H72" s="20"/>
    </row>
    <row r="73" spans="1:8" s="9" customFormat="1" ht="18" customHeight="1">
      <c r="A73" s="73" t="s">
        <v>23</v>
      </c>
      <c r="B73" s="93"/>
      <c r="E73" s="27" t="s">
        <v>54</v>
      </c>
      <c r="F73" s="27">
        <v>1</v>
      </c>
      <c r="G73" s="75"/>
      <c r="H73" s="36"/>
    </row>
    <row r="74" spans="1:8" ht="27" customHeight="1">
      <c r="A74" s="76"/>
      <c r="B74" s="80" t="s">
        <v>253</v>
      </c>
      <c r="E74" s="27" t="s">
        <v>52</v>
      </c>
      <c r="F74" s="27"/>
      <c r="G74" s="72"/>
      <c r="H74" s="20"/>
    </row>
    <row r="75" spans="1:8" ht="15" customHeight="1">
      <c r="A75" s="83" t="s">
        <v>364</v>
      </c>
      <c r="B75" s="95"/>
      <c r="E75" s="27"/>
      <c r="F75" s="27"/>
      <c r="G75" s="72"/>
      <c r="H75" s="20"/>
    </row>
    <row r="76" spans="1:8" ht="18" customHeight="1">
      <c r="A76" s="41"/>
      <c r="B76" s="32" t="s">
        <v>140</v>
      </c>
      <c r="C76" s="96"/>
      <c r="E76" s="27" t="b">
        <v>0</v>
      </c>
      <c r="F76" s="27">
        <f aca="true" t="shared" si="1" ref="F76:F81">E76+1</f>
        <v>1</v>
      </c>
      <c r="G76" s="72"/>
      <c r="H76" s="20"/>
    </row>
    <row r="77" spans="1:8" ht="18" customHeight="1">
      <c r="A77" s="41"/>
      <c r="B77" s="32" t="s">
        <v>141</v>
      </c>
      <c r="C77" s="96"/>
      <c r="E77" s="27" t="b">
        <v>0</v>
      </c>
      <c r="F77" s="27">
        <f t="shared" si="1"/>
        <v>1</v>
      </c>
      <c r="G77" s="72"/>
      <c r="H77" s="20"/>
    </row>
    <row r="78" spans="1:8" ht="18" customHeight="1">
      <c r="A78" s="41"/>
      <c r="B78" s="32" t="s">
        <v>291</v>
      </c>
      <c r="C78" s="96"/>
      <c r="E78" s="27" t="b">
        <v>0</v>
      </c>
      <c r="F78" s="27">
        <f t="shared" si="1"/>
        <v>1</v>
      </c>
      <c r="G78" s="72"/>
      <c r="H78" s="20"/>
    </row>
    <row r="79" spans="1:8" ht="33" customHeight="1">
      <c r="A79" s="41"/>
      <c r="B79" s="32" t="s">
        <v>288</v>
      </c>
      <c r="C79" s="96"/>
      <c r="E79" s="27" t="b">
        <v>0</v>
      </c>
      <c r="F79" s="27">
        <f t="shared" si="1"/>
        <v>1</v>
      </c>
      <c r="G79" s="72"/>
      <c r="H79" s="20"/>
    </row>
    <row r="80" spans="1:8" ht="18" customHeight="1">
      <c r="A80" s="41"/>
      <c r="B80" s="32" t="s">
        <v>142</v>
      </c>
      <c r="C80" s="96"/>
      <c r="E80" s="27" t="b">
        <v>0</v>
      </c>
      <c r="F80" s="27">
        <f t="shared" si="1"/>
        <v>1</v>
      </c>
      <c r="G80" s="72"/>
      <c r="H80" s="20"/>
    </row>
    <row r="81" spans="1:8" ht="54.75" customHeight="1">
      <c r="A81" s="41"/>
      <c r="B81" s="65" t="s">
        <v>305</v>
      </c>
      <c r="C81" s="96"/>
      <c r="E81" s="27" t="b">
        <v>0</v>
      </c>
      <c r="F81" s="27">
        <f t="shared" si="1"/>
        <v>1</v>
      </c>
      <c r="G81" s="72"/>
      <c r="H81" s="20"/>
    </row>
    <row r="82" spans="1:8" ht="15" customHeight="1">
      <c r="A82" s="41"/>
      <c r="B82" s="80"/>
      <c r="E82" s="27"/>
      <c r="F82" s="27"/>
      <c r="G82" s="72"/>
      <c r="H82" s="20"/>
    </row>
    <row r="83" spans="1:8" ht="15" customHeight="1">
      <c r="A83" s="83" t="s">
        <v>365</v>
      </c>
      <c r="B83" s="95"/>
      <c r="E83" s="27">
        <f>COUNTA(F76:F82)</f>
        <v>6</v>
      </c>
      <c r="F83" s="27">
        <f>COUNTA(F76:F82)*2-SUM(F76:F82)</f>
        <v>6</v>
      </c>
      <c r="G83" s="72"/>
      <c r="H83" s="20"/>
    </row>
    <row r="84" spans="1:8" ht="18" customHeight="1">
      <c r="A84" s="41"/>
      <c r="B84" s="32" t="s">
        <v>144</v>
      </c>
      <c r="C84" s="96"/>
      <c r="E84" s="27" t="b">
        <v>0</v>
      </c>
      <c r="F84" s="27">
        <f>E84+1</f>
        <v>1</v>
      </c>
      <c r="G84" s="72"/>
      <c r="H84" s="20"/>
    </row>
    <row r="85" spans="1:8" ht="18" customHeight="1">
      <c r="A85" s="41"/>
      <c r="B85" s="32" t="s">
        <v>143</v>
      </c>
      <c r="C85" s="96"/>
      <c r="E85" s="27" t="b">
        <v>0</v>
      </c>
      <c r="F85" s="27">
        <f>E85+1</f>
        <v>1</v>
      </c>
      <c r="G85" s="72"/>
      <c r="H85" s="20"/>
    </row>
    <row r="86" spans="1:8" ht="18" customHeight="1">
      <c r="A86" s="41"/>
      <c r="B86" s="32" t="s">
        <v>292</v>
      </c>
      <c r="C86" s="96"/>
      <c r="E86" s="27" t="b">
        <v>0</v>
      </c>
      <c r="F86" s="27">
        <f>E86+1</f>
        <v>1</v>
      </c>
      <c r="G86" s="72"/>
      <c r="H86" s="20"/>
    </row>
    <row r="87" spans="1:8" ht="18" customHeight="1">
      <c r="A87" s="41"/>
      <c r="B87" s="32" t="s">
        <v>293</v>
      </c>
      <c r="C87" s="96"/>
      <c r="E87" s="27" t="b">
        <v>0</v>
      </c>
      <c r="F87" s="27">
        <f>E87+1</f>
        <v>1</v>
      </c>
      <c r="G87" s="72"/>
      <c r="H87" s="20"/>
    </row>
    <row r="88" spans="1:8" ht="12.75">
      <c r="A88" s="80" t="s">
        <v>55</v>
      </c>
      <c r="B88" s="90"/>
      <c r="E88" s="27">
        <f>COUNTA(F84:F87)</f>
        <v>4</v>
      </c>
      <c r="F88" s="27">
        <f>COUNTA(F84:F87)*2-SUM(F84:F87)</f>
        <v>4</v>
      </c>
      <c r="G88" s="72"/>
      <c r="H88" s="20"/>
    </row>
    <row r="89" spans="1:8" ht="12" customHeight="1">
      <c r="A89" s="80"/>
      <c r="B89" s="170" t="s">
        <v>294</v>
      </c>
      <c r="E89" s="27"/>
      <c r="F89" s="27"/>
      <c r="G89" s="72"/>
      <c r="H89" s="20"/>
    </row>
    <row r="90" spans="1:8" ht="24" customHeight="1">
      <c r="A90" s="80"/>
      <c r="B90" s="170" t="s">
        <v>295</v>
      </c>
      <c r="E90" s="27"/>
      <c r="F90" s="27"/>
      <c r="G90" s="72"/>
      <c r="H90" s="20"/>
    </row>
    <row r="91" spans="1:2" ht="7.5" customHeight="1">
      <c r="A91" s="80"/>
      <c r="B91" s="170"/>
    </row>
    <row r="92" spans="1:8" ht="12.75">
      <c r="A92" s="80" t="s">
        <v>362</v>
      </c>
      <c r="B92" s="90"/>
      <c r="E92" s="27">
        <f>COUNTA(F88:F91)</f>
        <v>1</v>
      </c>
      <c r="F92" s="27">
        <f>COUNTA(F88:F91)*2-SUM(F88:F91)</f>
        <v>-2</v>
      </c>
      <c r="G92" s="72"/>
      <c r="H92" s="20"/>
    </row>
    <row r="93" spans="1:2" ht="7.5" customHeight="1">
      <c r="A93" s="80"/>
      <c r="B93" s="170"/>
    </row>
    <row r="94" spans="1:8" ht="12.75">
      <c r="A94" s="80" t="s">
        <v>363</v>
      </c>
      <c r="B94" s="90"/>
      <c r="E94" s="27">
        <f>COUNTA(F90:F93)</f>
        <v>1</v>
      </c>
      <c r="F94" s="27">
        <f>COUNTA(F90:F93)*2-SUM(F90:F93)</f>
        <v>4</v>
      </c>
      <c r="G94" s="72"/>
      <c r="H94" s="20"/>
    </row>
    <row r="95" spans="1:2" ht="12.75" customHeight="1">
      <c r="A95" s="76"/>
      <c r="B95" s="95"/>
    </row>
    <row r="96" spans="1:8" ht="15" customHeight="1">
      <c r="A96" s="69" t="s">
        <v>27</v>
      </c>
      <c r="B96" s="70" t="s">
        <v>145</v>
      </c>
      <c r="C96" s="71" t="s">
        <v>49</v>
      </c>
      <c r="E96" s="27" t="s">
        <v>53</v>
      </c>
      <c r="F96" s="27"/>
      <c r="G96" s="72"/>
      <c r="H96" s="20"/>
    </row>
    <row r="97" spans="1:8" s="9" customFormat="1" ht="18" customHeight="1">
      <c r="A97" s="73" t="s">
        <v>23</v>
      </c>
      <c r="B97" s="93"/>
      <c r="E97" s="27" t="s">
        <v>54</v>
      </c>
      <c r="F97" s="27">
        <v>1</v>
      </c>
      <c r="G97" s="75"/>
      <c r="H97" s="36"/>
    </row>
    <row r="98" spans="1:8" ht="37.5" customHeight="1">
      <c r="A98" s="76"/>
      <c r="B98" s="80" t="s">
        <v>255</v>
      </c>
      <c r="E98" s="27" t="s">
        <v>52</v>
      </c>
      <c r="F98" s="27"/>
      <c r="G98" s="72"/>
      <c r="H98" s="20"/>
    </row>
    <row r="99" spans="1:8" ht="15" customHeight="1">
      <c r="A99" s="83" t="s">
        <v>364</v>
      </c>
      <c r="B99" s="95"/>
      <c r="E99" s="27"/>
      <c r="F99" s="27"/>
      <c r="G99" s="72"/>
      <c r="H99" s="20"/>
    </row>
    <row r="100" spans="1:8" ht="18" customHeight="1">
      <c r="A100" s="41"/>
      <c r="B100" s="32" t="s">
        <v>264</v>
      </c>
      <c r="C100" s="96"/>
      <c r="E100" s="27" t="b">
        <v>0</v>
      </c>
      <c r="F100" s="27">
        <f>E100+1</f>
        <v>1</v>
      </c>
      <c r="G100" s="72"/>
      <c r="H100" s="20"/>
    </row>
    <row r="101" spans="1:8" ht="33" customHeight="1">
      <c r="A101" s="41"/>
      <c r="B101" s="32" t="s">
        <v>147</v>
      </c>
      <c r="C101" s="96"/>
      <c r="E101" s="27" t="b">
        <v>0</v>
      </c>
      <c r="F101" s="27">
        <f>E101+1</f>
        <v>1</v>
      </c>
      <c r="G101" s="72"/>
      <c r="H101" s="20"/>
    </row>
    <row r="102" spans="1:8" ht="18" customHeight="1">
      <c r="A102" s="41"/>
      <c r="B102" s="78" t="s">
        <v>146</v>
      </c>
      <c r="C102" s="96"/>
      <c r="E102" s="27" t="b">
        <v>0</v>
      </c>
      <c r="F102" s="27">
        <f>E102+1</f>
        <v>1</v>
      </c>
      <c r="G102" s="72"/>
      <c r="H102" s="20"/>
    </row>
    <row r="103" spans="1:8" ht="15" customHeight="1">
      <c r="A103" s="1"/>
      <c r="B103" s="79" t="s">
        <v>32</v>
      </c>
      <c r="D103" s="55"/>
      <c r="E103" s="27"/>
      <c r="F103" s="27"/>
      <c r="G103" s="72"/>
      <c r="H103" s="20"/>
    </row>
    <row r="104" spans="1:8" ht="12.75">
      <c r="A104" s="80"/>
      <c r="B104" s="81"/>
      <c r="D104" s="55"/>
      <c r="E104" s="27"/>
      <c r="F104" s="27"/>
      <c r="G104" s="72"/>
      <c r="H104" s="72">
        <f>IF(COUNTA(B104)=0,1,0)</f>
        <v>1</v>
      </c>
    </row>
    <row r="105" spans="1:8" ht="15" customHeight="1">
      <c r="A105" s="41"/>
      <c r="B105" s="80"/>
      <c r="E105" s="27"/>
      <c r="F105" s="27"/>
      <c r="G105" s="72"/>
      <c r="H105" s="20"/>
    </row>
    <row r="106" spans="1:8" ht="15" customHeight="1">
      <c r="A106" s="83" t="s">
        <v>365</v>
      </c>
      <c r="B106" s="95"/>
      <c r="E106" s="27">
        <f>COUNTA(F100:F105)</f>
        <v>3</v>
      </c>
      <c r="F106" s="27">
        <f>COUNTA(F100:F105)*2-SUM(F100:F105)</f>
        <v>3</v>
      </c>
      <c r="G106" s="72"/>
      <c r="H106" s="20"/>
    </row>
    <row r="107" spans="1:8" ht="18" customHeight="1">
      <c r="A107" s="41"/>
      <c r="B107" s="32" t="s">
        <v>144</v>
      </c>
      <c r="C107" s="96"/>
      <c r="E107" s="27" t="b">
        <v>0</v>
      </c>
      <c r="F107" s="27">
        <f>E107+1</f>
        <v>1</v>
      </c>
      <c r="G107" s="72"/>
      <c r="H107" s="20"/>
    </row>
    <row r="108" spans="1:8" ht="18" customHeight="1">
      <c r="A108" s="41"/>
      <c r="B108" s="32" t="s">
        <v>149</v>
      </c>
      <c r="C108" s="96"/>
      <c r="E108" s="27" t="b">
        <v>0</v>
      </c>
      <c r="F108" s="27">
        <f>E108+1</f>
        <v>1</v>
      </c>
      <c r="G108" s="72"/>
      <c r="H108" s="20"/>
    </row>
    <row r="109" spans="1:8" ht="18" customHeight="1">
      <c r="A109" s="41"/>
      <c r="B109" s="32" t="s">
        <v>148</v>
      </c>
      <c r="C109" s="96"/>
      <c r="E109" s="27" t="b">
        <v>0</v>
      </c>
      <c r="F109" s="27">
        <f>E109+1</f>
        <v>1</v>
      </c>
      <c r="G109" s="72"/>
      <c r="H109" s="20"/>
    </row>
    <row r="110" spans="1:8" ht="12.75">
      <c r="A110" s="80" t="s">
        <v>55</v>
      </c>
      <c r="B110" s="90"/>
      <c r="E110" s="27">
        <f>COUNTA(F107:F109)</f>
        <v>3</v>
      </c>
      <c r="F110" s="27">
        <f>COUNTA(F107:F109)*2-SUM(F107:F109)</f>
        <v>3</v>
      </c>
      <c r="G110" s="72"/>
      <c r="H110" s="20"/>
    </row>
    <row r="111" spans="1:2" ht="7.5" customHeight="1">
      <c r="A111" s="80"/>
      <c r="B111" s="101"/>
    </row>
    <row r="112" spans="1:8" ht="12.75">
      <c r="A112" s="80" t="s">
        <v>362</v>
      </c>
      <c r="B112" s="90"/>
      <c r="E112" s="27">
        <f>COUNTA(F109:F111)</f>
        <v>2</v>
      </c>
      <c r="F112" s="27">
        <f>COUNTA(F109:F111)*2-SUM(F109:F111)</f>
        <v>0</v>
      </c>
      <c r="G112" s="72"/>
      <c r="H112" s="20"/>
    </row>
    <row r="113" spans="1:2" ht="7.5" customHeight="1">
      <c r="A113" s="80"/>
      <c r="B113" s="101"/>
    </row>
    <row r="114" spans="1:8" ht="12.75">
      <c r="A114" s="80" t="s">
        <v>363</v>
      </c>
      <c r="B114" s="90"/>
      <c r="E114" s="27">
        <f>COUNTA(F111:F113)</f>
        <v>1</v>
      </c>
      <c r="F114" s="27">
        <f>COUNTA(F111:F113)*2-SUM(F111:F113)</f>
        <v>2</v>
      </c>
      <c r="G114" s="72"/>
      <c r="H114" s="20"/>
    </row>
    <row r="115" spans="1:2" ht="15" customHeight="1">
      <c r="A115" s="76"/>
      <c r="B115" s="95"/>
    </row>
    <row r="116" spans="1:8" ht="22.5" customHeight="1">
      <c r="A116" s="69" t="s">
        <v>28</v>
      </c>
      <c r="B116" s="70" t="s">
        <v>150</v>
      </c>
      <c r="C116" s="71" t="s">
        <v>49</v>
      </c>
      <c r="E116" s="27" t="s">
        <v>53</v>
      </c>
      <c r="F116" s="27"/>
      <c r="G116" s="72"/>
      <c r="H116" s="20"/>
    </row>
    <row r="117" spans="1:8" s="9" customFormat="1" ht="18" customHeight="1">
      <c r="A117" s="73" t="s">
        <v>23</v>
      </c>
      <c r="B117" s="93"/>
      <c r="E117" s="27" t="s">
        <v>54</v>
      </c>
      <c r="F117" s="27">
        <v>1</v>
      </c>
      <c r="G117" s="75"/>
      <c r="H117" s="36"/>
    </row>
    <row r="118" spans="1:8" ht="18" customHeight="1">
      <c r="A118" s="76"/>
      <c r="B118" s="80" t="s">
        <v>151</v>
      </c>
      <c r="E118" s="27" t="s">
        <v>52</v>
      </c>
      <c r="F118" s="27"/>
      <c r="G118" s="72"/>
      <c r="H118" s="20"/>
    </row>
    <row r="119" spans="1:8" ht="15" customHeight="1">
      <c r="A119" s="83" t="s">
        <v>364</v>
      </c>
      <c r="B119" s="95"/>
      <c r="E119" s="27"/>
      <c r="F119" s="27"/>
      <c r="G119" s="72"/>
      <c r="H119" s="20"/>
    </row>
    <row r="120" spans="1:8" ht="33" customHeight="1">
      <c r="A120" s="41"/>
      <c r="B120" s="65" t="s">
        <v>296</v>
      </c>
      <c r="C120" s="96"/>
      <c r="E120" s="27" t="b">
        <v>0</v>
      </c>
      <c r="F120" s="27">
        <f>E120+1</f>
        <v>1</v>
      </c>
      <c r="G120" s="72"/>
      <c r="H120" s="20"/>
    </row>
    <row r="121" spans="1:8" ht="18" customHeight="1">
      <c r="A121" s="41"/>
      <c r="B121" s="65" t="s">
        <v>152</v>
      </c>
      <c r="C121" s="96"/>
      <c r="E121" s="27" t="b">
        <v>0</v>
      </c>
      <c r="F121" s="27">
        <f>E121+1</f>
        <v>1</v>
      </c>
      <c r="G121" s="72"/>
      <c r="H121" s="20"/>
    </row>
    <row r="122" spans="1:8" ht="15" customHeight="1">
      <c r="A122" s="41"/>
      <c r="B122" s="80"/>
      <c r="E122" s="27"/>
      <c r="F122" s="27"/>
      <c r="G122" s="72"/>
      <c r="H122" s="20"/>
    </row>
    <row r="123" spans="1:8" ht="15" customHeight="1">
      <c r="A123" s="83" t="s">
        <v>365</v>
      </c>
      <c r="B123" s="95"/>
      <c r="E123" s="27">
        <f>COUNTA(F120:F121)</f>
        <v>2</v>
      </c>
      <c r="F123" s="27">
        <f>COUNTA(F120:F122)*2-SUM(F120:F122)</f>
        <v>2</v>
      </c>
      <c r="G123" s="72"/>
      <c r="H123" s="20"/>
    </row>
    <row r="124" spans="1:8" ht="18" customHeight="1">
      <c r="A124" s="41"/>
      <c r="B124" s="65" t="s">
        <v>153</v>
      </c>
      <c r="C124" s="96"/>
      <c r="E124" s="27" t="b">
        <v>0</v>
      </c>
      <c r="F124" s="27">
        <f>E124+1</f>
        <v>1</v>
      </c>
      <c r="G124" s="72"/>
      <c r="H124" s="20"/>
    </row>
    <row r="125" spans="1:8" ht="18" customHeight="1">
      <c r="A125" s="41"/>
      <c r="B125" s="65" t="s">
        <v>298</v>
      </c>
      <c r="C125" s="96"/>
      <c r="E125" s="27" t="b">
        <v>0</v>
      </c>
      <c r="F125" s="27">
        <f>E125+1</f>
        <v>1</v>
      </c>
      <c r="G125" s="72"/>
      <c r="H125" s="20"/>
    </row>
    <row r="126" spans="1:8" ht="12.75">
      <c r="A126" s="80" t="s">
        <v>55</v>
      </c>
      <c r="B126" s="90"/>
      <c r="E126" s="27">
        <f>COUNTA(F124:F125)</f>
        <v>2</v>
      </c>
      <c r="F126" s="27">
        <f>COUNTA(F124:F125)*2-SUM(F124:F125)</f>
        <v>2</v>
      </c>
      <c r="G126" s="72"/>
      <c r="H126" s="20"/>
    </row>
    <row r="127" spans="1:2" ht="7.5" customHeight="1">
      <c r="A127" s="80"/>
      <c r="B127" s="101"/>
    </row>
    <row r="128" spans="1:8" ht="12.75">
      <c r="A128" s="80" t="s">
        <v>362</v>
      </c>
      <c r="B128" s="90"/>
      <c r="E128" s="27">
        <f>COUNTA(F126:F127)</f>
        <v>1</v>
      </c>
      <c r="F128" s="27">
        <f>COUNTA(F126:F127)*2-SUM(F126:F127)</f>
        <v>0</v>
      </c>
      <c r="G128" s="72"/>
      <c r="H128" s="20"/>
    </row>
    <row r="129" spans="1:2" ht="7.5" customHeight="1">
      <c r="A129" s="80"/>
      <c r="B129" s="101"/>
    </row>
    <row r="130" spans="1:8" ht="12.75">
      <c r="A130" s="80" t="s">
        <v>363</v>
      </c>
      <c r="B130" s="90"/>
      <c r="E130" s="27">
        <f>COUNTA(F128:F129)</f>
        <v>1</v>
      </c>
      <c r="F130" s="27">
        <f>COUNTA(F128:F129)*2-SUM(F128:F129)</f>
        <v>2</v>
      </c>
      <c r="G130" s="72"/>
      <c r="H130" s="20"/>
    </row>
    <row r="131" spans="1:8" ht="12.75">
      <c r="A131" s="80"/>
      <c r="B131" s="101"/>
      <c r="E131" s="27"/>
      <c r="F131" s="27"/>
      <c r="G131" s="72"/>
      <c r="H131" s="20"/>
    </row>
    <row r="132" spans="1:8" s="55" customFormat="1" ht="49.5" customHeight="1">
      <c r="A132" s="97"/>
      <c r="B132" s="97" t="s">
        <v>485</v>
      </c>
      <c r="E132" s="98"/>
      <c r="F132" s="98"/>
      <c r="G132" s="72"/>
      <c r="H132" s="61"/>
    </row>
    <row r="133" spans="1:8" ht="18" customHeight="1">
      <c r="A133" s="80"/>
      <c r="B133" s="170" t="s">
        <v>297</v>
      </c>
      <c r="E133" s="27"/>
      <c r="F133" s="27"/>
      <c r="G133" s="72"/>
      <c r="H133" s="20"/>
    </row>
    <row r="134" spans="1:2" ht="15" customHeight="1">
      <c r="A134" s="76"/>
      <c r="B134" s="95"/>
    </row>
    <row r="135" spans="1:8" ht="22.5" customHeight="1">
      <c r="A135" s="69" t="s">
        <v>154</v>
      </c>
      <c r="B135" s="70" t="s">
        <v>247</v>
      </c>
      <c r="C135" s="71" t="s">
        <v>49</v>
      </c>
      <c r="E135" s="27" t="s">
        <v>53</v>
      </c>
      <c r="F135" s="27"/>
      <c r="G135" s="72"/>
      <c r="H135" s="20"/>
    </row>
    <row r="136" spans="1:8" s="9" customFormat="1" ht="18" customHeight="1">
      <c r="A136" s="73" t="s">
        <v>23</v>
      </c>
      <c r="B136" s="93"/>
      <c r="E136" s="27" t="s">
        <v>54</v>
      </c>
      <c r="F136" s="27">
        <v>1</v>
      </c>
      <c r="G136" s="75"/>
      <c r="H136" s="36"/>
    </row>
    <row r="137" spans="1:8" ht="22.5">
      <c r="A137" s="76"/>
      <c r="B137" s="94" t="s">
        <v>155</v>
      </c>
      <c r="E137" s="27" t="s">
        <v>52</v>
      </c>
      <c r="F137" s="27"/>
      <c r="G137" s="72"/>
      <c r="H137" s="20"/>
    </row>
    <row r="138" spans="1:8" ht="15" customHeight="1">
      <c r="A138" s="1"/>
      <c r="B138" s="79" t="s">
        <v>32</v>
      </c>
      <c r="E138" s="27"/>
      <c r="F138" s="27"/>
      <c r="G138" s="72"/>
      <c r="H138" s="20"/>
    </row>
    <row r="139" spans="1:8" ht="12.75">
      <c r="A139" s="80"/>
      <c r="B139" s="81"/>
      <c r="E139" s="27"/>
      <c r="F139" s="27"/>
      <c r="G139" s="72">
        <f>IF(COUNTA(B139)=0,1,0)</f>
        <v>1</v>
      </c>
      <c r="H139" s="20"/>
    </row>
    <row r="140" spans="1:8" ht="15" customHeight="1">
      <c r="A140" s="83" t="s">
        <v>364</v>
      </c>
      <c r="B140" s="95"/>
      <c r="E140" s="27"/>
      <c r="F140" s="27"/>
      <c r="G140" s="72"/>
      <c r="H140" s="20"/>
    </row>
    <row r="141" spans="1:8" ht="18" customHeight="1">
      <c r="A141" s="41"/>
      <c r="B141" s="65" t="s">
        <v>240</v>
      </c>
      <c r="C141" s="96"/>
      <c r="E141" s="27" t="b">
        <v>0</v>
      </c>
      <c r="F141" s="27">
        <f>E141+1</f>
        <v>1</v>
      </c>
      <c r="G141" s="72"/>
      <c r="H141" s="20"/>
    </row>
    <row r="142" spans="1:8" ht="18" customHeight="1">
      <c r="A142" s="41"/>
      <c r="B142" s="65" t="s">
        <v>156</v>
      </c>
      <c r="C142" s="96"/>
      <c r="E142" s="27" t="b">
        <v>0</v>
      </c>
      <c r="F142" s="27">
        <f>E142+1</f>
        <v>1</v>
      </c>
      <c r="G142" s="72"/>
      <c r="H142" s="20"/>
    </row>
    <row r="143" spans="1:8" ht="18" customHeight="1">
      <c r="A143" s="41"/>
      <c r="B143" s="65" t="s">
        <v>157</v>
      </c>
      <c r="C143" s="96"/>
      <c r="E143" s="27" t="b">
        <v>0</v>
      </c>
      <c r="F143" s="27">
        <f>E143+1</f>
        <v>1</v>
      </c>
      <c r="G143" s="72"/>
      <c r="H143" s="20"/>
    </row>
    <row r="144" spans="1:8" ht="33" customHeight="1">
      <c r="A144" s="41"/>
      <c r="B144" s="65" t="s">
        <v>158</v>
      </c>
      <c r="C144" s="96"/>
      <c r="E144" s="27" t="b">
        <v>0</v>
      </c>
      <c r="F144" s="27">
        <f>E144+1</f>
        <v>1</v>
      </c>
      <c r="G144" s="72"/>
      <c r="H144" s="20"/>
    </row>
    <row r="145" spans="1:8" ht="15" customHeight="1">
      <c r="A145" s="41"/>
      <c r="B145" s="80"/>
      <c r="E145" s="27"/>
      <c r="F145" s="27"/>
      <c r="G145" s="72"/>
      <c r="H145" s="20"/>
    </row>
    <row r="146" spans="1:8" ht="15" customHeight="1">
      <c r="A146" s="83" t="s">
        <v>365</v>
      </c>
      <c r="B146" s="95"/>
      <c r="E146" s="27">
        <f>COUNTA(F141:F144)</f>
        <v>4</v>
      </c>
      <c r="F146" s="27">
        <f>COUNTA(F141:F145)*2-SUM(F141:F145)</f>
        <v>4</v>
      </c>
      <c r="G146" s="72"/>
      <c r="H146" s="20"/>
    </row>
    <row r="147" spans="1:8" ht="18" customHeight="1">
      <c r="A147" s="41"/>
      <c r="B147" s="65" t="s">
        <v>306</v>
      </c>
      <c r="C147" s="96"/>
      <c r="E147" s="27" t="b">
        <v>0</v>
      </c>
      <c r="F147" s="27">
        <f>E147+1</f>
        <v>1</v>
      </c>
      <c r="G147" s="72"/>
      <c r="H147" s="20"/>
    </row>
    <row r="148" spans="1:8" ht="18" customHeight="1">
      <c r="A148" s="41"/>
      <c r="B148" s="65" t="s">
        <v>159</v>
      </c>
      <c r="C148" s="96"/>
      <c r="E148" s="27" t="b">
        <v>0</v>
      </c>
      <c r="F148" s="27">
        <f>E148+1</f>
        <v>1</v>
      </c>
      <c r="G148" s="72"/>
      <c r="H148" s="20"/>
    </row>
    <row r="149" spans="1:8" ht="18" customHeight="1">
      <c r="A149" s="41"/>
      <c r="B149" s="65" t="s">
        <v>160</v>
      </c>
      <c r="C149" s="96"/>
      <c r="E149" s="27" t="b">
        <v>0</v>
      </c>
      <c r="F149" s="27">
        <f>E149+1</f>
        <v>1</v>
      </c>
      <c r="G149" s="72"/>
      <c r="H149" s="20"/>
    </row>
    <row r="150" spans="1:8" ht="12.75">
      <c r="A150" s="80" t="s">
        <v>55</v>
      </c>
      <c r="B150" s="90"/>
      <c r="E150" s="27">
        <f>COUNTA(F147:F149)</f>
        <v>3</v>
      </c>
      <c r="F150" s="27">
        <f>COUNTA(F147:F149)*2-SUM(F147:F149)</f>
        <v>3</v>
      </c>
      <c r="G150" s="72"/>
      <c r="H150" s="20"/>
    </row>
    <row r="151" spans="1:2" ht="7.5" customHeight="1">
      <c r="A151" s="80"/>
      <c r="B151" s="101"/>
    </row>
    <row r="152" spans="1:8" ht="12.75">
      <c r="A152" s="80" t="s">
        <v>362</v>
      </c>
      <c r="B152" s="90"/>
      <c r="E152" s="27">
        <f>COUNTA(F149:F151)</f>
        <v>2</v>
      </c>
      <c r="F152" s="27">
        <f>COUNTA(F149:F151)*2-SUM(F149:F151)</f>
        <v>0</v>
      </c>
      <c r="G152" s="72"/>
      <c r="H152" s="20"/>
    </row>
    <row r="153" spans="1:2" ht="7.5" customHeight="1">
      <c r="A153" s="80"/>
      <c r="B153" s="101"/>
    </row>
    <row r="154" spans="1:8" ht="12.75">
      <c r="A154" s="80" t="s">
        <v>363</v>
      </c>
      <c r="B154" s="90"/>
      <c r="E154" s="27">
        <f>COUNTA(F151:F153)</f>
        <v>1</v>
      </c>
      <c r="F154" s="27">
        <f>COUNTA(F151:F153)*2-SUM(F151:F153)</f>
        <v>2</v>
      </c>
      <c r="G154" s="72"/>
      <c r="H154" s="20"/>
    </row>
    <row r="155" spans="1:8" ht="15" customHeight="1">
      <c r="A155" s="76"/>
      <c r="B155" s="95"/>
      <c r="E155" s="27"/>
      <c r="F155" s="27"/>
      <c r="G155" s="72"/>
      <c r="H155" s="20"/>
    </row>
    <row r="156" spans="1:8" s="9" customFormat="1" ht="15" customHeight="1">
      <c r="A156" s="91" t="s">
        <v>161</v>
      </c>
      <c r="B156" s="92" t="s">
        <v>169</v>
      </c>
      <c r="C156" s="71" t="s">
        <v>49</v>
      </c>
      <c r="E156" s="27" t="s">
        <v>53</v>
      </c>
      <c r="F156" s="27"/>
      <c r="G156" s="75"/>
      <c r="H156" s="36"/>
    </row>
    <row r="157" spans="1:8" s="9" customFormat="1" ht="18" customHeight="1">
      <c r="A157" s="73" t="s">
        <v>23</v>
      </c>
      <c r="B157" s="93"/>
      <c r="E157" s="27" t="s">
        <v>54</v>
      </c>
      <c r="F157" s="27">
        <v>1</v>
      </c>
      <c r="G157" s="75"/>
      <c r="H157" s="36"/>
    </row>
    <row r="158" spans="1:8" ht="22.5">
      <c r="A158" s="76"/>
      <c r="B158" s="80" t="s">
        <v>162</v>
      </c>
      <c r="E158" s="27" t="s">
        <v>52</v>
      </c>
      <c r="F158" s="27"/>
      <c r="G158" s="72"/>
      <c r="H158" s="20"/>
    </row>
    <row r="159" spans="1:8" ht="15" customHeight="1">
      <c r="A159" s="83" t="s">
        <v>364</v>
      </c>
      <c r="B159" s="95"/>
      <c r="E159" s="27"/>
      <c r="F159" s="27"/>
      <c r="G159" s="72"/>
      <c r="H159" s="20"/>
    </row>
    <row r="160" spans="1:8" ht="18" customHeight="1">
      <c r="A160" s="41"/>
      <c r="B160" s="65" t="s">
        <v>163</v>
      </c>
      <c r="C160" s="96"/>
      <c r="E160" s="27" t="b">
        <v>0</v>
      </c>
      <c r="F160" s="27">
        <f>E160+1</f>
        <v>1</v>
      </c>
      <c r="G160" s="72"/>
      <c r="H160" s="20"/>
    </row>
    <row r="161" spans="1:8" ht="33" customHeight="1">
      <c r="A161" s="41"/>
      <c r="B161" s="65" t="s">
        <v>164</v>
      </c>
      <c r="C161" s="96"/>
      <c r="E161" s="27" t="b">
        <v>0</v>
      </c>
      <c r="F161" s="27">
        <f>E161+1</f>
        <v>1</v>
      </c>
      <c r="G161" s="72"/>
      <c r="H161" s="20"/>
    </row>
    <row r="162" spans="1:8" ht="18" customHeight="1">
      <c r="A162" s="41"/>
      <c r="B162" s="65" t="s">
        <v>165</v>
      </c>
      <c r="C162" s="96"/>
      <c r="E162" s="27" t="b">
        <v>0</v>
      </c>
      <c r="F162" s="27">
        <f>E162+1</f>
        <v>1</v>
      </c>
      <c r="G162" s="72"/>
      <c r="H162" s="20"/>
    </row>
    <row r="163" spans="1:8" ht="18" customHeight="1">
      <c r="A163" s="41"/>
      <c r="B163" s="65" t="s">
        <v>166</v>
      </c>
      <c r="C163" s="96"/>
      <c r="E163" s="27" t="b">
        <v>0</v>
      </c>
      <c r="F163" s="27">
        <f>E163+1</f>
        <v>1</v>
      </c>
      <c r="G163" s="72"/>
      <c r="H163" s="20"/>
    </row>
    <row r="164" spans="1:8" ht="15" customHeight="1">
      <c r="A164" s="41"/>
      <c r="B164" s="80"/>
      <c r="E164" s="27"/>
      <c r="F164" s="27"/>
      <c r="G164" s="72"/>
      <c r="H164" s="20"/>
    </row>
    <row r="165" spans="1:8" ht="15" customHeight="1">
      <c r="A165" s="83" t="s">
        <v>365</v>
      </c>
      <c r="B165" s="95"/>
      <c r="E165" s="27">
        <f>COUNTA(F160:F163)</f>
        <v>4</v>
      </c>
      <c r="F165" s="27">
        <f>COUNTA(F160:F164)*2-SUM(F160:F164)</f>
        <v>4</v>
      </c>
      <c r="G165" s="72"/>
      <c r="H165" s="20"/>
    </row>
    <row r="166" spans="1:8" ht="18" customHeight="1">
      <c r="A166" s="41"/>
      <c r="B166" s="65" t="s">
        <v>168</v>
      </c>
      <c r="C166" s="96"/>
      <c r="E166" s="27" t="b">
        <v>0</v>
      </c>
      <c r="F166" s="27">
        <f>E166+1</f>
        <v>1</v>
      </c>
      <c r="G166" s="72"/>
      <c r="H166" s="20"/>
    </row>
    <row r="167" spans="1:8" ht="18" customHeight="1">
      <c r="A167" s="41"/>
      <c r="B167" s="65" t="s">
        <v>167</v>
      </c>
      <c r="C167" s="96"/>
      <c r="E167" s="27" t="b">
        <v>0</v>
      </c>
      <c r="F167" s="27">
        <f>E167+1</f>
        <v>1</v>
      </c>
      <c r="G167" s="72"/>
      <c r="H167" s="20"/>
    </row>
    <row r="168" spans="1:8" ht="12.75">
      <c r="A168" s="80" t="s">
        <v>55</v>
      </c>
      <c r="B168" s="90"/>
      <c r="E168" s="27">
        <f>COUNTA(F166:F167)</f>
        <v>2</v>
      </c>
      <c r="F168" s="27">
        <f>COUNTA(F166:F167)*2-SUM(F166:F167)</f>
        <v>2</v>
      </c>
      <c r="G168" s="72"/>
      <c r="H168" s="20"/>
    </row>
    <row r="169" spans="1:2" ht="7.5" customHeight="1">
      <c r="A169" s="80"/>
      <c r="B169" s="101"/>
    </row>
    <row r="170" spans="1:8" ht="12.75">
      <c r="A170" s="80" t="s">
        <v>362</v>
      </c>
      <c r="B170" s="90"/>
      <c r="E170" s="27">
        <f>COUNTA(F168:F169)</f>
        <v>1</v>
      </c>
      <c r="F170" s="27">
        <f>COUNTA(F168:F169)*2-SUM(F168:F169)</f>
        <v>0</v>
      </c>
      <c r="G170" s="72"/>
      <c r="H170" s="20"/>
    </row>
    <row r="171" spans="1:2" ht="7.5" customHeight="1">
      <c r="A171" s="80"/>
      <c r="B171" s="101"/>
    </row>
    <row r="172" spans="1:8" ht="12.75">
      <c r="A172" s="80" t="s">
        <v>363</v>
      </c>
      <c r="B172" s="90"/>
      <c r="E172" s="27">
        <f>COUNTA(F170:F171)</f>
        <v>1</v>
      </c>
      <c r="F172" s="27">
        <f>COUNTA(F170:F171)*2-SUM(F170:F171)</f>
        <v>2</v>
      </c>
      <c r="G172" s="72"/>
      <c r="H172" s="20"/>
    </row>
    <row r="173" spans="1:8" ht="15" customHeight="1">
      <c r="A173" s="76"/>
      <c r="B173" s="95"/>
      <c r="E173" s="27"/>
      <c r="F173" s="27"/>
      <c r="G173" s="72"/>
      <c r="H173" s="20"/>
    </row>
    <row r="174" spans="1:8" ht="15" customHeight="1">
      <c r="A174" s="69" t="s">
        <v>29</v>
      </c>
      <c r="B174" s="70" t="s">
        <v>246</v>
      </c>
      <c r="C174" s="71" t="s">
        <v>49</v>
      </c>
      <c r="E174" s="27" t="s">
        <v>53</v>
      </c>
      <c r="F174" s="27"/>
      <c r="G174" s="72"/>
      <c r="H174" s="20"/>
    </row>
    <row r="175" spans="1:8" s="9" customFormat="1" ht="18" customHeight="1">
      <c r="A175" s="73" t="s">
        <v>23</v>
      </c>
      <c r="B175" s="93"/>
      <c r="E175" s="27" t="s">
        <v>54</v>
      </c>
      <c r="F175" s="27">
        <v>1</v>
      </c>
      <c r="G175" s="75"/>
      <c r="H175" s="36"/>
    </row>
    <row r="176" spans="1:8" ht="33.75">
      <c r="A176" s="76"/>
      <c r="B176" s="80" t="s">
        <v>170</v>
      </c>
      <c r="E176" s="27" t="s">
        <v>52</v>
      </c>
      <c r="F176" s="27"/>
      <c r="G176" s="72"/>
      <c r="H176" s="20"/>
    </row>
    <row r="177" spans="1:8" ht="12.75">
      <c r="A177" s="83" t="s">
        <v>364</v>
      </c>
      <c r="B177" s="95"/>
      <c r="E177" s="27"/>
      <c r="F177" s="27"/>
      <c r="G177" s="72"/>
      <c r="H177" s="20"/>
    </row>
    <row r="178" spans="1:8" ht="33" customHeight="1">
      <c r="A178" s="41"/>
      <c r="B178" s="65" t="s">
        <v>171</v>
      </c>
      <c r="C178" s="96"/>
      <c r="E178" s="27" t="b">
        <v>0</v>
      </c>
      <c r="F178" s="27">
        <f>E178+1</f>
        <v>1</v>
      </c>
      <c r="G178" s="72"/>
      <c r="H178" s="20"/>
    </row>
    <row r="179" spans="1:8" ht="154.5" customHeight="1">
      <c r="A179" s="41"/>
      <c r="B179" s="65" t="s">
        <v>0</v>
      </c>
      <c r="C179" s="96"/>
      <c r="E179" s="27" t="b">
        <v>0</v>
      </c>
      <c r="F179" s="27">
        <f>E179+1</f>
        <v>1</v>
      </c>
      <c r="G179" s="72"/>
      <c r="H179" s="20"/>
    </row>
    <row r="180" spans="1:8" ht="18" customHeight="1">
      <c r="A180" s="41"/>
      <c r="B180" s="99" t="s">
        <v>172</v>
      </c>
      <c r="C180" s="96"/>
      <c r="E180" s="27" t="b">
        <v>0</v>
      </c>
      <c r="F180" s="27">
        <f>E180+1</f>
        <v>1</v>
      </c>
      <c r="G180" s="72"/>
      <c r="H180" s="20"/>
    </row>
    <row r="181" spans="1:8" ht="15" customHeight="1">
      <c r="A181" s="1"/>
      <c r="B181" s="79" t="s">
        <v>32</v>
      </c>
      <c r="D181" s="55"/>
      <c r="E181" s="27"/>
      <c r="F181" s="27"/>
      <c r="G181" s="72"/>
      <c r="H181" s="20"/>
    </row>
    <row r="182" spans="1:8" ht="12.75">
      <c r="A182" s="80"/>
      <c r="B182" s="81"/>
      <c r="D182" s="55"/>
      <c r="E182" s="27"/>
      <c r="F182" s="27"/>
      <c r="G182" s="72"/>
      <c r="H182" s="72">
        <f>IF(COUNTA(B182)=0,1,0)</f>
        <v>1</v>
      </c>
    </row>
    <row r="183" spans="1:8" ht="12.75">
      <c r="A183" s="76"/>
      <c r="B183" s="80"/>
      <c r="E183" s="27"/>
      <c r="F183" s="27"/>
      <c r="G183" s="72"/>
      <c r="H183" s="20"/>
    </row>
    <row r="184" spans="1:8" ht="12.75">
      <c r="A184" s="83" t="s">
        <v>365</v>
      </c>
      <c r="B184" s="95"/>
      <c r="E184" s="27">
        <f>COUNTA(F178:F183)</f>
        <v>3</v>
      </c>
      <c r="F184" s="27">
        <f>COUNTA(F178:F183)*2-SUM(F178:F183)</f>
        <v>3</v>
      </c>
      <c r="G184" s="72"/>
      <c r="H184" s="20"/>
    </row>
    <row r="185" spans="1:8" ht="18" customHeight="1">
      <c r="A185" s="41"/>
      <c r="B185" s="65" t="s">
        <v>173</v>
      </c>
      <c r="C185" s="96"/>
      <c r="E185" s="27" t="b">
        <v>0</v>
      </c>
      <c r="F185" s="27">
        <f>E185+1</f>
        <v>1</v>
      </c>
      <c r="G185" s="72"/>
      <c r="H185" s="20"/>
    </row>
    <row r="186" spans="1:8" ht="18" customHeight="1">
      <c r="A186" s="41"/>
      <c r="B186" s="65" t="s">
        <v>174</v>
      </c>
      <c r="C186" s="96"/>
      <c r="E186" s="27" t="b">
        <v>0</v>
      </c>
      <c r="F186" s="27">
        <f>E186+1</f>
        <v>1</v>
      </c>
      <c r="G186" s="72"/>
      <c r="H186" s="20"/>
    </row>
    <row r="187" spans="1:8" ht="18" customHeight="1">
      <c r="A187" s="41"/>
      <c r="B187" s="65" t="s">
        <v>175</v>
      </c>
      <c r="C187" s="96"/>
      <c r="E187" s="27" t="b">
        <v>0</v>
      </c>
      <c r="F187" s="27">
        <f>E187+1</f>
        <v>1</v>
      </c>
      <c r="G187" s="72"/>
      <c r="H187" s="20"/>
    </row>
    <row r="188" spans="1:8" ht="12.75">
      <c r="A188" s="80" t="s">
        <v>55</v>
      </c>
      <c r="B188" s="90"/>
      <c r="E188" s="27">
        <f>COUNTA(F185:F187)</f>
        <v>3</v>
      </c>
      <c r="F188" s="27">
        <f>COUNTA(F185:F187)*2-SUM(F185:F187)</f>
        <v>3</v>
      </c>
      <c r="G188" s="72"/>
      <c r="H188" s="20"/>
    </row>
    <row r="189" spans="1:2" ht="7.5" customHeight="1">
      <c r="A189" s="80"/>
      <c r="B189" s="101"/>
    </row>
    <row r="190" spans="1:8" ht="12.75">
      <c r="A190" s="80" t="s">
        <v>362</v>
      </c>
      <c r="B190" s="90"/>
      <c r="E190" s="27">
        <f>COUNTA(F187:F189)</f>
        <v>2</v>
      </c>
      <c r="F190" s="27">
        <f>COUNTA(F187:F189)*2-SUM(F187:F189)</f>
        <v>0</v>
      </c>
      <c r="G190" s="72"/>
      <c r="H190" s="20"/>
    </row>
    <row r="191" spans="1:2" ht="7.5" customHeight="1">
      <c r="A191" s="80"/>
      <c r="B191" s="101"/>
    </row>
    <row r="192" spans="1:8" ht="12.75">
      <c r="A192" s="80" t="s">
        <v>363</v>
      </c>
      <c r="B192" s="90"/>
      <c r="E192" s="27">
        <f>COUNTA(F189:F191)</f>
        <v>1</v>
      </c>
      <c r="F192" s="27">
        <f>COUNTA(F189:F191)*2-SUM(F189:F191)</f>
        <v>2</v>
      </c>
      <c r="G192" s="72"/>
      <c r="H192" s="20"/>
    </row>
    <row r="193" spans="1:8" ht="12.75">
      <c r="A193" s="76"/>
      <c r="B193" s="95"/>
      <c r="E193" s="27"/>
      <c r="F193" s="27"/>
      <c r="G193" s="72"/>
      <c r="H193" s="20"/>
    </row>
    <row r="194" spans="1:8" ht="22.5" customHeight="1">
      <c r="A194" s="69" t="s">
        <v>30</v>
      </c>
      <c r="B194" s="70" t="s">
        <v>176</v>
      </c>
      <c r="C194" s="71" t="s">
        <v>49</v>
      </c>
      <c r="E194" s="27" t="s">
        <v>53</v>
      </c>
      <c r="F194" s="27"/>
      <c r="G194" s="72"/>
      <c r="H194" s="20"/>
    </row>
    <row r="195" spans="1:8" s="9" customFormat="1" ht="18" customHeight="1">
      <c r="A195" s="73" t="s">
        <v>23</v>
      </c>
      <c r="B195" s="93"/>
      <c r="E195" s="27" t="s">
        <v>54</v>
      </c>
      <c r="F195" s="27">
        <v>1</v>
      </c>
      <c r="G195" s="75"/>
      <c r="H195" s="36"/>
    </row>
    <row r="196" spans="1:8" ht="33.75">
      <c r="A196" s="76"/>
      <c r="B196" s="80" t="s">
        <v>177</v>
      </c>
      <c r="E196" s="27" t="s">
        <v>52</v>
      </c>
      <c r="F196" s="27"/>
      <c r="G196" s="72"/>
      <c r="H196" s="20"/>
    </row>
    <row r="197" spans="1:8" ht="12.75">
      <c r="A197" s="83" t="s">
        <v>364</v>
      </c>
      <c r="B197" s="95"/>
      <c r="E197" s="27" t="s">
        <v>110</v>
      </c>
      <c r="F197" s="27"/>
      <c r="G197" s="72"/>
      <c r="H197" s="20"/>
    </row>
    <row r="198" spans="1:8" ht="33" customHeight="1">
      <c r="A198" s="41"/>
      <c r="B198" s="32" t="s">
        <v>178</v>
      </c>
      <c r="C198" s="96"/>
      <c r="E198" s="27" t="b">
        <v>0</v>
      </c>
      <c r="F198" s="27">
        <f>E198+1</f>
        <v>1</v>
      </c>
      <c r="G198" s="72"/>
      <c r="H198" s="20"/>
    </row>
    <row r="199" spans="1:8" ht="33" customHeight="1">
      <c r="A199" s="41"/>
      <c r="B199" s="32" t="s">
        <v>179</v>
      </c>
      <c r="C199" s="96"/>
      <c r="E199" s="27" t="b">
        <v>0</v>
      </c>
      <c r="F199" s="27">
        <f>E199+1</f>
        <v>1</v>
      </c>
      <c r="G199" s="72"/>
      <c r="H199" s="20"/>
    </row>
    <row r="200" spans="1:8" ht="18" customHeight="1">
      <c r="A200" s="41"/>
      <c r="B200" s="32" t="s">
        <v>180</v>
      </c>
      <c r="C200" s="96"/>
      <c r="E200" s="27" t="b">
        <v>0</v>
      </c>
      <c r="F200" s="27">
        <f>E200+1</f>
        <v>1</v>
      </c>
      <c r="G200" s="72"/>
      <c r="H200" s="20"/>
    </row>
    <row r="201" spans="1:8" s="9" customFormat="1" ht="33" customHeight="1">
      <c r="A201" s="30"/>
      <c r="B201" s="32" t="s">
        <v>181</v>
      </c>
      <c r="C201" s="88"/>
      <c r="E201" s="27" t="b">
        <v>0</v>
      </c>
      <c r="F201" s="27">
        <f>E201+1</f>
        <v>1</v>
      </c>
      <c r="G201" s="75"/>
      <c r="H201" s="36"/>
    </row>
    <row r="202" spans="1:8" ht="12.75">
      <c r="A202" s="76"/>
      <c r="B202" s="80"/>
      <c r="E202" s="27"/>
      <c r="F202" s="27"/>
      <c r="G202" s="72"/>
      <c r="H202" s="20"/>
    </row>
    <row r="203" spans="1:8" ht="12.75">
      <c r="A203" s="83" t="s">
        <v>365</v>
      </c>
      <c r="B203" s="95"/>
      <c r="E203" s="27">
        <f>COUNTA(F198:F202)</f>
        <v>4</v>
      </c>
      <c r="F203" s="27">
        <f>COUNTA(F198:F202)*2-SUM(F198:F202)</f>
        <v>4</v>
      </c>
      <c r="G203" s="72"/>
      <c r="H203" s="20"/>
    </row>
    <row r="204" spans="1:8" ht="18" customHeight="1">
      <c r="A204" s="41"/>
      <c r="B204" s="32" t="s">
        <v>182</v>
      </c>
      <c r="C204" s="96"/>
      <c r="E204" s="27" t="b">
        <v>0</v>
      </c>
      <c r="F204" s="27">
        <f>E204+1</f>
        <v>1</v>
      </c>
      <c r="G204" s="72"/>
      <c r="H204" s="20"/>
    </row>
    <row r="205" spans="1:8" ht="18" customHeight="1">
      <c r="A205" s="41"/>
      <c r="B205" s="32" t="s">
        <v>299</v>
      </c>
      <c r="C205" s="96"/>
      <c r="E205" s="27" t="b">
        <v>0</v>
      </c>
      <c r="F205" s="27">
        <f>E205+1</f>
        <v>1</v>
      </c>
      <c r="G205" s="72"/>
      <c r="H205" s="20"/>
    </row>
    <row r="206" spans="1:8" ht="12.75">
      <c r="A206" s="80" t="s">
        <v>55</v>
      </c>
      <c r="B206" s="90"/>
      <c r="E206" s="27">
        <f>COUNTA(F204:F205)</f>
        <v>2</v>
      </c>
      <c r="F206" s="27">
        <f>COUNTA(F204:F205)*2-SUM(F204:F205)</f>
        <v>2</v>
      </c>
      <c r="G206" s="72"/>
      <c r="H206" s="20"/>
    </row>
    <row r="207" spans="1:8" ht="12.75">
      <c r="A207" s="80"/>
      <c r="B207" s="100" t="s">
        <v>241</v>
      </c>
      <c r="E207" s="27"/>
      <c r="F207" s="27"/>
      <c r="G207" s="72"/>
      <c r="H207" s="20"/>
    </row>
    <row r="208" spans="1:8" ht="7.5" customHeight="1">
      <c r="A208" s="80"/>
      <c r="B208" s="100"/>
      <c r="E208" s="27"/>
      <c r="F208" s="27"/>
      <c r="G208" s="72"/>
      <c r="H208" s="20"/>
    </row>
    <row r="209" spans="1:8" ht="12.75">
      <c r="A209" s="80" t="s">
        <v>362</v>
      </c>
      <c r="B209" s="90"/>
      <c r="E209" s="27">
        <f>COUNTA(F207:F208)</f>
        <v>0</v>
      </c>
      <c r="F209" s="27">
        <f>COUNTA(F207:F208)*2-SUM(F207:F208)</f>
        <v>0</v>
      </c>
      <c r="G209" s="72"/>
      <c r="H209" s="20"/>
    </row>
    <row r="210" spans="1:8" ht="7.5" customHeight="1">
      <c r="A210" s="80"/>
      <c r="B210" s="100"/>
      <c r="E210" s="27"/>
      <c r="F210" s="27"/>
      <c r="G210" s="72"/>
      <c r="H210" s="20"/>
    </row>
    <row r="211" spans="1:8" ht="12.75">
      <c r="A211" s="80" t="s">
        <v>363</v>
      </c>
      <c r="B211" s="90"/>
      <c r="E211" s="27">
        <f>COUNTA(F209:F210)</f>
        <v>1</v>
      </c>
      <c r="F211" s="27">
        <f>COUNTA(F209:F210)*2-SUM(F209:F210)</f>
        <v>2</v>
      </c>
      <c r="G211" s="72"/>
      <c r="H211" s="20"/>
    </row>
    <row r="212" spans="1:8" ht="12.75">
      <c r="A212" s="76"/>
      <c r="B212" s="1"/>
      <c r="E212" s="27"/>
      <c r="F212" s="27"/>
      <c r="G212" s="72"/>
      <c r="H212" s="20"/>
    </row>
    <row r="213" spans="1:8" ht="22.5" customHeight="1">
      <c r="A213" s="69" t="s">
        <v>183</v>
      </c>
      <c r="B213" s="70" t="s">
        <v>184</v>
      </c>
      <c r="C213" s="71" t="s">
        <v>49</v>
      </c>
      <c r="E213" s="27" t="s">
        <v>53</v>
      </c>
      <c r="F213" s="27"/>
      <c r="G213" s="72"/>
      <c r="H213" s="20"/>
    </row>
    <row r="214" spans="1:8" s="9" customFormat="1" ht="18" customHeight="1">
      <c r="A214" s="73" t="s">
        <v>23</v>
      </c>
      <c r="B214" s="93"/>
      <c r="E214" s="27" t="s">
        <v>54</v>
      </c>
      <c r="F214" s="27">
        <v>1</v>
      </c>
      <c r="G214" s="75"/>
      <c r="H214" s="36"/>
    </row>
    <row r="215" spans="1:8" ht="45">
      <c r="A215" s="76"/>
      <c r="B215" s="80" t="s">
        <v>185</v>
      </c>
      <c r="E215" s="27" t="s">
        <v>52</v>
      </c>
      <c r="F215" s="27"/>
      <c r="G215" s="72"/>
      <c r="H215" s="20"/>
    </row>
    <row r="216" spans="1:8" ht="12.75">
      <c r="A216" s="83" t="s">
        <v>364</v>
      </c>
      <c r="B216" s="95"/>
      <c r="E216" s="27"/>
      <c r="F216" s="27"/>
      <c r="G216" s="72"/>
      <c r="H216" s="20"/>
    </row>
    <row r="217" spans="1:8" ht="76.5" customHeight="1">
      <c r="A217" s="41"/>
      <c r="B217" s="32" t="s">
        <v>186</v>
      </c>
      <c r="C217" s="96"/>
      <c r="E217" s="27" t="b">
        <v>0</v>
      </c>
      <c r="F217" s="27">
        <f>E217+1</f>
        <v>1</v>
      </c>
      <c r="G217" s="72"/>
      <c r="H217" s="20"/>
    </row>
    <row r="218" spans="1:8" ht="76.5" customHeight="1">
      <c r="A218" s="41"/>
      <c r="B218" s="32" t="s">
        <v>187</v>
      </c>
      <c r="C218" s="96"/>
      <c r="E218" s="27" t="b">
        <v>0</v>
      </c>
      <c r="F218" s="27">
        <f>E218+1</f>
        <v>1</v>
      </c>
      <c r="G218" s="72"/>
      <c r="H218" s="20"/>
    </row>
    <row r="219" spans="1:8" ht="109.5" customHeight="1">
      <c r="A219" s="41"/>
      <c r="B219" s="32" t="s">
        <v>265</v>
      </c>
      <c r="C219" s="96"/>
      <c r="E219" s="27" t="b">
        <v>0</v>
      </c>
      <c r="F219" s="27">
        <f>E219+1</f>
        <v>1</v>
      </c>
      <c r="G219" s="72"/>
      <c r="H219" s="20"/>
    </row>
    <row r="220" spans="1:8" ht="43.5" customHeight="1">
      <c r="A220" s="41"/>
      <c r="B220" s="105" t="s">
        <v>366</v>
      </c>
      <c r="C220" s="96"/>
      <c r="E220" s="27"/>
      <c r="F220" s="27"/>
      <c r="G220" s="72"/>
      <c r="H220" s="20"/>
    </row>
    <row r="221" spans="1:8" ht="12.75">
      <c r="A221" s="83" t="s">
        <v>365</v>
      </c>
      <c r="B221" s="95"/>
      <c r="E221" s="27">
        <f>COUNTA(F217:F219)</f>
        <v>3</v>
      </c>
      <c r="F221" s="27">
        <f>COUNTA(F217:F219)*2-SUM(F217:F219)</f>
        <v>3</v>
      </c>
      <c r="G221" s="72"/>
      <c r="H221" s="20"/>
    </row>
    <row r="222" spans="1:8" ht="18" customHeight="1">
      <c r="A222" s="41"/>
      <c r="B222" s="32" t="s">
        <v>188</v>
      </c>
      <c r="C222" s="96"/>
      <c r="E222" s="27" t="b">
        <v>0</v>
      </c>
      <c r="F222" s="27">
        <f>E222+1</f>
        <v>1</v>
      </c>
      <c r="G222" s="72"/>
      <c r="H222" s="20"/>
    </row>
    <row r="223" spans="1:8" ht="18" customHeight="1">
      <c r="A223" s="41"/>
      <c r="B223" s="32" t="s">
        <v>189</v>
      </c>
      <c r="C223" s="96"/>
      <c r="E223" s="27" t="b">
        <v>0</v>
      </c>
      <c r="F223" s="27">
        <f>E223+1</f>
        <v>1</v>
      </c>
      <c r="G223" s="72"/>
      <c r="H223" s="20"/>
    </row>
    <row r="224" spans="1:8" ht="12.75">
      <c r="A224" s="80" t="s">
        <v>55</v>
      </c>
      <c r="B224" s="90"/>
      <c r="E224" s="27">
        <f>COUNTA(F222:F223)</f>
        <v>2</v>
      </c>
      <c r="F224" s="27">
        <f>COUNTA(F222:F223)*2-SUM(F222:F223)</f>
        <v>2</v>
      </c>
      <c r="G224" s="72"/>
      <c r="H224" s="20"/>
    </row>
    <row r="225" spans="1:2" ht="7.5" customHeight="1">
      <c r="A225" s="80"/>
      <c r="B225" s="101"/>
    </row>
    <row r="226" spans="1:8" ht="12.75">
      <c r="A226" s="80" t="s">
        <v>362</v>
      </c>
      <c r="B226" s="90"/>
      <c r="E226" s="27">
        <f>COUNTA(F224:F225)</f>
        <v>1</v>
      </c>
      <c r="F226" s="27">
        <f>COUNTA(F224:F225)*2-SUM(F224:F225)</f>
        <v>0</v>
      </c>
      <c r="G226" s="72"/>
      <c r="H226" s="20"/>
    </row>
    <row r="227" spans="1:2" ht="7.5" customHeight="1">
      <c r="A227" s="80"/>
      <c r="B227" s="101"/>
    </row>
    <row r="228" spans="1:8" ht="12.75">
      <c r="A228" s="80" t="s">
        <v>363</v>
      </c>
      <c r="B228" s="90"/>
      <c r="E228" s="27">
        <f>COUNTA(F226:F227)</f>
        <v>1</v>
      </c>
      <c r="F228" s="27">
        <f>COUNTA(F226:F227)*2-SUM(F226:F227)</f>
        <v>2</v>
      </c>
      <c r="G228" s="72"/>
      <c r="H228" s="20"/>
    </row>
    <row r="229" spans="1:8" ht="12.75">
      <c r="A229" s="76"/>
      <c r="B229" s="95"/>
      <c r="E229" s="27"/>
      <c r="F229" s="27"/>
      <c r="G229" s="72"/>
      <c r="H229" s="20"/>
    </row>
    <row r="230" spans="1:8" ht="22.5" customHeight="1">
      <c r="A230" s="69" t="s">
        <v>190</v>
      </c>
      <c r="B230" s="70" t="s">
        <v>191</v>
      </c>
      <c r="C230" s="71" t="s">
        <v>49</v>
      </c>
      <c r="E230" s="27" t="s">
        <v>53</v>
      </c>
      <c r="F230" s="27"/>
      <c r="G230" s="72"/>
      <c r="H230" s="20"/>
    </row>
    <row r="231" spans="1:8" s="9" customFormat="1" ht="18" customHeight="1">
      <c r="A231" s="73" t="s">
        <v>23</v>
      </c>
      <c r="B231" s="93"/>
      <c r="E231" s="27" t="s">
        <v>54</v>
      </c>
      <c r="F231" s="27">
        <v>1</v>
      </c>
      <c r="G231" s="75"/>
      <c r="H231" s="36"/>
    </row>
    <row r="232" spans="1:8" ht="22.5">
      <c r="A232" s="76"/>
      <c r="B232" s="80" t="s">
        <v>192</v>
      </c>
      <c r="E232" s="27" t="s">
        <v>52</v>
      </c>
      <c r="F232" s="27"/>
      <c r="G232" s="72"/>
      <c r="H232" s="20"/>
    </row>
    <row r="233" spans="1:8" ht="12.75">
      <c r="A233" s="83" t="s">
        <v>364</v>
      </c>
      <c r="B233" s="95"/>
      <c r="E233" s="27"/>
      <c r="F233" s="27"/>
      <c r="G233" s="72"/>
      <c r="H233" s="20"/>
    </row>
    <row r="234" spans="1:8" ht="18" customHeight="1">
      <c r="A234" s="41"/>
      <c r="B234" s="32" t="s">
        <v>193</v>
      </c>
      <c r="C234" s="96"/>
      <c r="E234" s="27" t="b">
        <v>0</v>
      </c>
      <c r="F234" s="27">
        <f>E234+1</f>
        <v>1</v>
      </c>
      <c r="G234" s="72"/>
      <c r="H234" s="20"/>
    </row>
    <row r="235" spans="1:8" ht="18" customHeight="1">
      <c r="A235" s="41"/>
      <c r="B235" s="32" t="s">
        <v>256</v>
      </c>
      <c r="C235" s="96"/>
      <c r="E235" s="27" t="b">
        <v>0</v>
      </c>
      <c r="F235" s="27">
        <f>E235+1</f>
        <v>1</v>
      </c>
      <c r="G235" s="72"/>
      <c r="H235" s="20"/>
    </row>
    <row r="236" spans="1:8" ht="18" customHeight="1">
      <c r="A236" s="41"/>
      <c r="B236" s="32" t="s">
        <v>194</v>
      </c>
      <c r="C236" s="96"/>
      <c r="E236" s="27" t="b">
        <v>0</v>
      </c>
      <c r="F236" s="27">
        <f>E236+1</f>
        <v>1</v>
      </c>
      <c r="G236" s="72"/>
      <c r="H236" s="20"/>
    </row>
    <row r="237" spans="1:8" ht="66" customHeight="1">
      <c r="A237" s="41"/>
      <c r="B237" s="78" t="s">
        <v>2</v>
      </c>
      <c r="C237" s="96"/>
      <c r="E237" s="27" t="b">
        <v>0</v>
      </c>
      <c r="F237" s="27">
        <f>E237+1</f>
        <v>1</v>
      </c>
      <c r="G237" s="72"/>
      <c r="H237" s="20"/>
    </row>
    <row r="238" spans="1:8" ht="12.75">
      <c r="A238" s="76"/>
      <c r="B238" s="100" t="s">
        <v>1</v>
      </c>
      <c r="E238" s="27"/>
      <c r="F238" s="27"/>
      <c r="G238" s="72"/>
      <c r="H238" s="20"/>
    </row>
    <row r="239" spans="1:8" ht="15" customHeight="1">
      <c r="A239" s="1"/>
      <c r="B239" s="79" t="s">
        <v>32</v>
      </c>
      <c r="D239" s="55"/>
      <c r="E239" s="27"/>
      <c r="F239" s="27"/>
      <c r="G239" s="72"/>
      <c r="H239" s="20"/>
    </row>
    <row r="240" spans="1:8" ht="12.75">
      <c r="A240" s="80"/>
      <c r="B240" s="81"/>
      <c r="D240" s="55"/>
      <c r="E240" s="27"/>
      <c r="F240" s="27"/>
      <c r="G240" s="72"/>
      <c r="H240" s="72">
        <f>IF(COUNTA(B240)=0,1,0)</f>
        <v>1</v>
      </c>
    </row>
    <row r="241" spans="1:8" ht="12.75">
      <c r="A241" s="76"/>
      <c r="B241" s="80"/>
      <c r="E241" s="27"/>
      <c r="F241" s="27"/>
      <c r="G241" s="72"/>
      <c r="H241" s="20"/>
    </row>
    <row r="242" spans="1:8" ht="12.75">
      <c r="A242" s="83" t="s">
        <v>365</v>
      </c>
      <c r="B242" s="95"/>
      <c r="E242" s="27">
        <f>COUNTA(F234:F241)</f>
        <v>4</v>
      </c>
      <c r="F242" s="27">
        <f>COUNTA(F234:F241)*2-SUM(F234:F241)</f>
        <v>4</v>
      </c>
      <c r="G242" s="72"/>
      <c r="H242" s="20"/>
    </row>
    <row r="243" spans="1:8" ht="18" customHeight="1">
      <c r="A243" s="41"/>
      <c r="B243" s="32" t="s">
        <v>195</v>
      </c>
      <c r="C243" s="96"/>
      <c r="E243" s="27" t="b">
        <v>0</v>
      </c>
      <c r="F243" s="27">
        <f>E243+1</f>
        <v>1</v>
      </c>
      <c r="G243" s="72"/>
      <c r="H243" s="20"/>
    </row>
    <row r="244" spans="1:8" ht="18" customHeight="1">
      <c r="A244" s="41"/>
      <c r="B244" s="32" t="s">
        <v>3</v>
      </c>
      <c r="C244" s="96"/>
      <c r="E244" s="27" t="b">
        <v>0</v>
      </c>
      <c r="F244" s="27">
        <f>E244+1</f>
        <v>1</v>
      </c>
      <c r="G244" s="72"/>
      <c r="H244" s="20"/>
    </row>
    <row r="245" spans="1:8" ht="22.5">
      <c r="A245" s="76"/>
      <c r="B245" s="100" t="s">
        <v>1</v>
      </c>
      <c r="E245" s="27"/>
      <c r="F245" s="27"/>
      <c r="G245" s="72"/>
      <c r="H245" s="20"/>
    </row>
    <row r="246" spans="1:8" ht="18" customHeight="1">
      <c r="A246" s="41"/>
      <c r="B246" s="32" t="s">
        <v>196</v>
      </c>
      <c r="C246" s="96"/>
      <c r="E246" s="27" t="b">
        <v>0</v>
      </c>
      <c r="F246" s="27">
        <f>E246+1</f>
        <v>1</v>
      </c>
      <c r="G246" s="72"/>
      <c r="H246" s="20"/>
    </row>
    <row r="247" spans="1:8" ht="12.75">
      <c r="A247" s="80" t="s">
        <v>55</v>
      </c>
      <c r="B247" s="90"/>
      <c r="E247" s="27">
        <f>COUNTA(F243:F246)</f>
        <v>3</v>
      </c>
      <c r="F247" s="27">
        <f>COUNTA(F243:F246)*2-SUM(F243:F246)</f>
        <v>3</v>
      </c>
      <c r="G247" s="72"/>
      <c r="H247" s="20"/>
    </row>
    <row r="248" spans="1:2" ht="7.5" customHeight="1">
      <c r="A248" s="80"/>
      <c r="B248" s="101"/>
    </row>
    <row r="249" spans="1:8" ht="12.75">
      <c r="A249" s="80" t="s">
        <v>362</v>
      </c>
      <c r="B249" s="90"/>
      <c r="E249" s="27">
        <f>COUNTA(F245:F248)</f>
        <v>2</v>
      </c>
      <c r="F249" s="27">
        <f>COUNTA(F245:F248)*2-SUM(F245:F248)</f>
        <v>0</v>
      </c>
      <c r="G249" s="72"/>
      <c r="H249" s="20"/>
    </row>
    <row r="250" spans="1:2" ht="7.5" customHeight="1">
      <c r="A250" s="80"/>
      <c r="B250" s="101"/>
    </row>
    <row r="251" spans="1:8" ht="12.75">
      <c r="A251" s="80" t="s">
        <v>363</v>
      </c>
      <c r="B251" s="90"/>
      <c r="E251" s="27">
        <f>COUNTA(F247:F250)</f>
        <v>2</v>
      </c>
      <c r="F251" s="27">
        <f>COUNTA(F247:F250)*2-SUM(F247:F250)</f>
        <v>1</v>
      </c>
      <c r="G251" s="72"/>
      <c r="H251" s="20"/>
    </row>
    <row r="252" spans="1:8" ht="12.75">
      <c r="A252" s="80"/>
      <c r="B252" s="101"/>
      <c r="E252" s="27"/>
      <c r="F252" s="27"/>
      <c r="G252" s="72"/>
      <c r="H252" s="20"/>
    </row>
    <row r="253" spans="1:8" ht="33.75">
      <c r="A253" s="69" t="s">
        <v>197</v>
      </c>
      <c r="B253" s="70" t="s">
        <v>198</v>
      </c>
      <c r="C253" s="71" t="s">
        <v>49</v>
      </c>
      <c r="E253" s="27" t="s">
        <v>53</v>
      </c>
      <c r="F253" s="27"/>
      <c r="G253" s="72"/>
      <c r="H253" s="20"/>
    </row>
    <row r="254" spans="1:8" s="9" customFormat="1" ht="18" customHeight="1">
      <c r="A254" s="73" t="s">
        <v>23</v>
      </c>
      <c r="B254" s="93"/>
      <c r="E254" s="27" t="s">
        <v>54</v>
      </c>
      <c r="F254" s="27">
        <v>1</v>
      </c>
      <c r="G254" s="75"/>
      <c r="H254" s="36"/>
    </row>
    <row r="255" spans="1:8" ht="22.5">
      <c r="A255" s="76"/>
      <c r="B255" s="80" t="s">
        <v>199</v>
      </c>
      <c r="E255" s="27" t="s">
        <v>52</v>
      </c>
      <c r="F255" s="27"/>
      <c r="G255" s="72"/>
      <c r="H255" s="20"/>
    </row>
    <row r="256" spans="1:8" ht="12.75">
      <c r="A256" s="83" t="s">
        <v>364</v>
      </c>
      <c r="B256" s="95"/>
      <c r="E256" s="27"/>
      <c r="F256" s="27"/>
      <c r="G256" s="72"/>
      <c r="H256" s="20"/>
    </row>
    <row r="257" spans="1:8" ht="33" customHeight="1">
      <c r="A257" s="41"/>
      <c r="B257" s="99" t="s">
        <v>242</v>
      </c>
      <c r="C257" s="96"/>
      <c r="E257" s="27" t="b">
        <v>0</v>
      </c>
      <c r="F257" s="27">
        <f aca="true" t="shared" si="2" ref="F257:F264">E257+1</f>
        <v>1</v>
      </c>
      <c r="G257" s="72"/>
      <c r="H257" s="20"/>
    </row>
    <row r="258" spans="1:8" ht="15" customHeight="1">
      <c r="A258" s="1"/>
      <c r="B258" s="79" t="s">
        <v>32</v>
      </c>
      <c r="D258" s="55"/>
      <c r="E258" s="27"/>
      <c r="F258" s="27"/>
      <c r="G258" s="72"/>
      <c r="H258" s="20"/>
    </row>
    <row r="259" spans="1:8" ht="12.75">
      <c r="A259" s="80"/>
      <c r="B259" s="81"/>
      <c r="D259" s="55"/>
      <c r="E259" s="27"/>
      <c r="F259" s="27"/>
      <c r="G259" s="72"/>
      <c r="H259" s="72">
        <f>IF(COUNTA(B259)=0,1,0)</f>
        <v>1</v>
      </c>
    </row>
    <row r="260" spans="1:8" ht="23.25" customHeight="1">
      <c r="A260" s="41"/>
      <c r="B260" s="65" t="s">
        <v>201</v>
      </c>
      <c r="C260" s="96"/>
      <c r="E260" s="27" t="b">
        <v>0</v>
      </c>
      <c r="F260" s="27">
        <f t="shared" si="2"/>
        <v>1</v>
      </c>
      <c r="G260" s="72"/>
      <c r="H260" s="20"/>
    </row>
    <row r="261" spans="1:8" ht="33" customHeight="1">
      <c r="A261" s="41"/>
      <c r="B261" s="65" t="s">
        <v>200</v>
      </c>
      <c r="C261" s="96"/>
      <c r="E261" s="27" t="b">
        <v>0</v>
      </c>
      <c r="F261" s="27">
        <f t="shared" si="2"/>
        <v>1</v>
      </c>
      <c r="G261" s="72"/>
      <c r="H261" s="20"/>
    </row>
    <row r="262" spans="1:8" s="9" customFormat="1" ht="33" customHeight="1">
      <c r="A262" s="30"/>
      <c r="B262" s="65" t="s">
        <v>4</v>
      </c>
      <c r="C262" s="88"/>
      <c r="E262" s="27" t="b">
        <v>0</v>
      </c>
      <c r="F262" s="27">
        <f t="shared" si="2"/>
        <v>1</v>
      </c>
      <c r="G262" s="75"/>
      <c r="H262" s="36"/>
    </row>
    <row r="263" spans="1:8" ht="21.75" customHeight="1">
      <c r="A263" s="41"/>
      <c r="B263" s="65" t="s">
        <v>202</v>
      </c>
      <c r="C263" s="96"/>
      <c r="E263" s="27" t="b">
        <v>0</v>
      </c>
      <c r="F263" s="27">
        <f t="shared" si="2"/>
        <v>1</v>
      </c>
      <c r="G263" s="72"/>
      <c r="H263" s="20"/>
    </row>
    <row r="264" spans="1:8" ht="43.5" customHeight="1">
      <c r="A264" s="41"/>
      <c r="B264" s="65" t="s">
        <v>268</v>
      </c>
      <c r="C264" s="96"/>
      <c r="E264" s="27" t="b">
        <v>0</v>
      </c>
      <c r="F264" s="27">
        <f t="shared" si="2"/>
        <v>1</v>
      </c>
      <c r="G264" s="72"/>
      <c r="H264" s="20"/>
    </row>
    <row r="265" spans="1:8" ht="12.75">
      <c r="A265" s="76"/>
      <c r="B265" s="80"/>
      <c r="E265" s="27"/>
      <c r="F265" s="27"/>
      <c r="G265" s="72"/>
      <c r="H265" s="20"/>
    </row>
    <row r="266" spans="1:8" ht="12.75">
      <c r="A266" s="83" t="s">
        <v>365</v>
      </c>
      <c r="B266" s="95"/>
      <c r="E266" s="27">
        <f>COUNTA(F257:F265)</f>
        <v>6</v>
      </c>
      <c r="F266" s="27">
        <f>COUNTA(F257:F265)*2-SUM(F257:F265)</f>
        <v>6</v>
      </c>
      <c r="G266" s="72"/>
      <c r="H266" s="20"/>
    </row>
    <row r="267" spans="1:8" ht="18" customHeight="1">
      <c r="A267" s="41"/>
      <c r="B267" s="65" t="s">
        <v>204</v>
      </c>
      <c r="C267" s="96"/>
      <c r="E267" s="27" t="b">
        <v>0</v>
      </c>
      <c r="F267" s="27">
        <f>E267+1</f>
        <v>1</v>
      </c>
      <c r="G267" s="72"/>
      <c r="H267" s="20"/>
    </row>
    <row r="268" spans="1:8" ht="18" customHeight="1">
      <c r="A268" s="41"/>
      <c r="B268" s="65" t="s">
        <v>205</v>
      </c>
      <c r="C268" s="96"/>
      <c r="E268" s="27" t="b">
        <v>0</v>
      </c>
      <c r="F268" s="27">
        <f>E268+1</f>
        <v>1</v>
      </c>
      <c r="G268" s="72"/>
      <c r="H268" s="20"/>
    </row>
    <row r="269" spans="1:8" ht="18" customHeight="1">
      <c r="A269" s="41"/>
      <c r="B269" s="65" t="s">
        <v>203</v>
      </c>
      <c r="C269" s="96"/>
      <c r="E269" s="27" t="b">
        <v>0</v>
      </c>
      <c r="F269" s="27">
        <f>E269+1</f>
        <v>1</v>
      </c>
      <c r="G269" s="72"/>
      <c r="H269" s="20"/>
    </row>
    <row r="270" spans="1:8" ht="12.75">
      <c r="A270" s="80" t="s">
        <v>55</v>
      </c>
      <c r="B270" s="90"/>
      <c r="E270" s="27">
        <f>COUNTA(F267:F269)</f>
        <v>3</v>
      </c>
      <c r="F270" s="27">
        <f>COUNTA(F267:F269)*2-SUM(F267:F269)</f>
        <v>3</v>
      </c>
      <c r="G270" s="72"/>
      <c r="H270" s="20"/>
    </row>
    <row r="271" spans="1:2" ht="7.5" customHeight="1">
      <c r="A271" s="80"/>
      <c r="B271" s="101"/>
    </row>
    <row r="272" spans="1:8" ht="12.75">
      <c r="A272" s="80" t="s">
        <v>362</v>
      </c>
      <c r="B272" s="90"/>
      <c r="E272" s="27">
        <f>COUNTA(F269:F271)</f>
        <v>2</v>
      </c>
      <c r="F272" s="27">
        <f>COUNTA(F269:F271)*2-SUM(F269:F271)</f>
        <v>0</v>
      </c>
      <c r="G272" s="72"/>
      <c r="H272" s="20"/>
    </row>
    <row r="273" spans="1:2" ht="7.5" customHeight="1">
      <c r="A273" s="80"/>
      <c r="B273" s="101"/>
    </row>
    <row r="274" spans="1:8" ht="12.75">
      <c r="A274" s="80" t="s">
        <v>363</v>
      </c>
      <c r="B274" s="90"/>
      <c r="E274" s="27">
        <f>COUNTA(F271:F273)</f>
        <v>1</v>
      </c>
      <c r="F274" s="27">
        <f>COUNTA(F271:F273)*2-SUM(F271:F273)</f>
        <v>2</v>
      </c>
      <c r="G274" s="72"/>
      <c r="H274" s="20"/>
    </row>
    <row r="275" spans="1:8" ht="12.75">
      <c r="A275" s="76"/>
      <c r="B275" s="95"/>
      <c r="E275" s="27"/>
      <c r="F275" s="27"/>
      <c r="G275" s="72"/>
      <c r="H275" s="20"/>
    </row>
    <row r="276" spans="1:8" ht="15" customHeight="1">
      <c r="A276" s="69" t="s">
        <v>206</v>
      </c>
      <c r="B276" s="70" t="s">
        <v>207</v>
      </c>
      <c r="C276" s="71" t="s">
        <v>49</v>
      </c>
      <c r="E276" s="27" t="s">
        <v>53</v>
      </c>
      <c r="F276" s="27"/>
      <c r="G276" s="72"/>
      <c r="H276" s="20"/>
    </row>
    <row r="277" spans="1:8" s="9" customFormat="1" ht="18" customHeight="1">
      <c r="A277" s="73" t="s">
        <v>23</v>
      </c>
      <c r="B277" s="93"/>
      <c r="E277" s="27" t="s">
        <v>54</v>
      </c>
      <c r="F277" s="27">
        <v>1</v>
      </c>
      <c r="G277" s="75"/>
      <c r="H277" s="36"/>
    </row>
    <row r="278" spans="1:8" ht="33.75">
      <c r="A278" s="76"/>
      <c r="B278" s="94" t="s">
        <v>208</v>
      </c>
      <c r="E278" s="27" t="s">
        <v>52</v>
      </c>
      <c r="F278" s="27"/>
      <c r="G278" s="72"/>
      <c r="H278" s="20"/>
    </row>
    <row r="279" spans="1:8" ht="12.75">
      <c r="A279" s="1"/>
      <c r="B279" s="79" t="s">
        <v>32</v>
      </c>
      <c r="E279" s="27"/>
      <c r="F279" s="27"/>
      <c r="G279" s="72"/>
      <c r="H279" s="20"/>
    </row>
    <row r="280" spans="1:8" ht="12.75">
      <c r="A280" s="80"/>
      <c r="B280" s="81"/>
      <c r="E280" s="27"/>
      <c r="F280" s="27"/>
      <c r="G280" s="72">
        <f>IF(COUNTA(B280)=0,1,0)</f>
        <v>1</v>
      </c>
      <c r="H280" s="20"/>
    </row>
    <row r="281" spans="1:8" ht="12.75">
      <c r="A281" s="83" t="s">
        <v>364</v>
      </c>
      <c r="B281" s="95"/>
      <c r="E281" s="27"/>
      <c r="F281" s="27"/>
      <c r="G281" s="72"/>
      <c r="H281" s="20"/>
    </row>
    <row r="282" spans="1:8" ht="33" customHeight="1">
      <c r="A282" s="41"/>
      <c r="B282" s="32" t="s">
        <v>5</v>
      </c>
      <c r="C282" s="96"/>
      <c r="E282" s="27" t="b">
        <v>0</v>
      </c>
      <c r="F282" s="27">
        <f>E282+1</f>
        <v>1</v>
      </c>
      <c r="G282" s="72"/>
      <c r="H282" s="20"/>
    </row>
    <row r="283" spans="1:8" ht="18" customHeight="1">
      <c r="A283" s="41"/>
      <c r="B283" s="32" t="s">
        <v>6</v>
      </c>
      <c r="C283" s="96"/>
      <c r="E283" s="27" t="b">
        <v>0</v>
      </c>
      <c r="F283" s="27">
        <f>E283+1</f>
        <v>1</v>
      </c>
      <c r="G283" s="72"/>
      <c r="H283" s="20"/>
    </row>
    <row r="284" spans="1:8" ht="18" customHeight="1">
      <c r="A284" s="41"/>
      <c r="B284" s="32" t="s">
        <v>209</v>
      </c>
      <c r="C284" s="96"/>
      <c r="E284" s="27" t="b">
        <v>0</v>
      </c>
      <c r="F284" s="27">
        <f>E284+1</f>
        <v>1</v>
      </c>
      <c r="G284" s="72"/>
      <c r="H284" s="20"/>
    </row>
    <row r="285" spans="1:8" ht="18" customHeight="1">
      <c r="A285" s="41"/>
      <c r="B285" s="32" t="s">
        <v>7</v>
      </c>
      <c r="C285" s="96"/>
      <c r="E285" s="27" t="b">
        <v>0</v>
      </c>
      <c r="F285" s="27">
        <f>E285+1</f>
        <v>1</v>
      </c>
      <c r="G285" s="72"/>
      <c r="H285" s="20"/>
    </row>
    <row r="286" spans="1:8" ht="18" customHeight="1">
      <c r="A286" s="41"/>
      <c r="B286" s="32" t="s">
        <v>210</v>
      </c>
      <c r="C286" s="96"/>
      <c r="E286" s="27" t="b">
        <v>0</v>
      </c>
      <c r="F286" s="27">
        <f>E286+1</f>
        <v>1</v>
      </c>
      <c r="G286" s="72"/>
      <c r="H286" s="20"/>
    </row>
    <row r="287" spans="1:8" ht="12.75">
      <c r="A287" s="76"/>
      <c r="B287" s="80"/>
      <c r="E287" s="27"/>
      <c r="F287" s="27"/>
      <c r="G287" s="72"/>
      <c r="H287" s="20"/>
    </row>
    <row r="288" spans="1:8" ht="12.75">
      <c r="A288" s="83" t="s">
        <v>365</v>
      </c>
      <c r="B288" s="95"/>
      <c r="E288" s="27">
        <f>COUNTA(F282:F286)</f>
        <v>5</v>
      </c>
      <c r="F288" s="27">
        <f>COUNTA(F282:F287)*2-SUM(F282:F287)</f>
        <v>5</v>
      </c>
      <c r="G288" s="72"/>
      <c r="H288" s="20"/>
    </row>
    <row r="289" spans="1:8" ht="18" customHeight="1">
      <c r="A289" s="41"/>
      <c r="B289" s="32" t="s">
        <v>211</v>
      </c>
      <c r="C289" s="96"/>
      <c r="E289" s="27" t="b">
        <v>0</v>
      </c>
      <c r="F289" s="27">
        <f>E289+1</f>
        <v>1</v>
      </c>
      <c r="G289" s="72"/>
      <c r="H289" s="20"/>
    </row>
    <row r="290" spans="1:8" ht="18" customHeight="1">
      <c r="A290" s="41"/>
      <c r="B290" s="32" t="s">
        <v>212</v>
      </c>
      <c r="C290" s="96"/>
      <c r="E290" s="27" t="b">
        <v>0</v>
      </c>
      <c r="F290" s="27">
        <f>E290+1</f>
        <v>1</v>
      </c>
      <c r="G290" s="72"/>
      <c r="H290" s="20"/>
    </row>
    <row r="291" spans="1:8" ht="12.75">
      <c r="A291" s="80" t="s">
        <v>55</v>
      </c>
      <c r="B291" s="90"/>
      <c r="E291" s="27">
        <f>COUNTA(F289:F290)</f>
        <v>2</v>
      </c>
      <c r="F291" s="27">
        <f>COUNTA(F289:F290)*2-SUM(F289:F290)</f>
        <v>2</v>
      </c>
      <c r="G291" s="72"/>
      <c r="H291" s="20"/>
    </row>
    <row r="292" spans="1:2" ht="7.5" customHeight="1">
      <c r="A292" s="80"/>
      <c r="B292" s="101"/>
    </row>
    <row r="293" spans="1:8" ht="12.75">
      <c r="A293" s="80" t="s">
        <v>362</v>
      </c>
      <c r="B293" s="90"/>
      <c r="E293" s="27">
        <f>COUNTA(F291:F292)</f>
        <v>1</v>
      </c>
      <c r="F293" s="27">
        <f>COUNTA(F291:F292)*2-SUM(F291:F292)</f>
        <v>0</v>
      </c>
      <c r="G293" s="72"/>
      <c r="H293" s="20"/>
    </row>
    <row r="294" spans="1:2" ht="7.5" customHeight="1">
      <c r="A294" s="80"/>
      <c r="B294" s="101"/>
    </row>
    <row r="295" spans="1:8" ht="12.75">
      <c r="A295" s="80" t="s">
        <v>363</v>
      </c>
      <c r="B295" s="90"/>
      <c r="E295" s="27">
        <f>COUNTA(F293:F294)</f>
        <v>1</v>
      </c>
      <c r="F295" s="27">
        <f>COUNTA(F293:F294)*2-SUM(F293:F294)</f>
        <v>2</v>
      </c>
      <c r="G295" s="72"/>
      <c r="H295" s="20"/>
    </row>
    <row r="296" spans="1:8" ht="12.75">
      <c r="A296" s="76"/>
      <c r="B296" s="80"/>
      <c r="E296" s="27"/>
      <c r="F296" s="27"/>
      <c r="G296" s="72"/>
      <c r="H296" s="20"/>
    </row>
    <row r="297" spans="1:8" ht="22.5" customHeight="1">
      <c r="A297" s="69" t="s">
        <v>213</v>
      </c>
      <c r="B297" s="70" t="s">
        <v>214</v>
      </c>
      <c r="C297" s="71" t="s">
        <v>49</v>
      </c>
      <c r="E297" s="27" t="s">
        <v>53</v>
      </c>
      <c r="F297" s="27"/>
      <c r="G297" s="72"/>
      <c r="H297" s="20"/>
    </row>
    <row r="298" spans="1:8" s="9" customFormat="1" ht="18" customHeight="1">
      <c r="A298" s="73" t="s">
        <v>23</v>
      </c>
      <c r="B298" s="93"/>
      <c r="E298" s="27" t="s">
        <v>54</v>
      </c>
      <c r="F298" s="27">
        <v>1</v>
      </c>
      <c r="G298" s="75"/>
      <c r="H298" s="36"/>
    </row>
    <row r="299" spans="1:8" ht="22.5">
      <c r="A299" s="76"/>
      <c r="B299" s="94" t="s">
        <v>243</v>
      </c>
      <c r="E299" s="27" t="s">
        <v>52</v>
      </c>
      <c r="F299" s="27"/>
      <c r="G299" s="72"/>
      <c r="H299" s="20"/>
    </row>
    <row r="300" spans="1:8" ht="12.75">
      <c r="A300" s="1"/>
      <c r="B300" s="79" t="s">
        <v>32</v>
      </c>
      <c r="E300" s="27"/>
      <c r="F300" s="27"/>
      <c r="G300" s="72"/>
      <c r="H300" s="20"/>
    </row>
    <row r="301" spans="1:8" ht="12.75">
      <c r="A301" s="80"/>
      <c r="B301" s="81"/>
      <c r="E301" s="27"/>
      <c r="F301" s="27"/>
      <c r="G301" s="72">
        <f>IF(COUNTA(B301)=0,1,0)</f>
        <v>1</v>
      </c>
      <c r="H301" s="20"/>
    </row>
    <row r="302" spans="1:8" ht="12.75">
      <c r="A302" s="83" t="s">
        <v>364</v>
      </c>
      <c r="B302" s="95"/>
      <c r="E302" s="27"/>
      <c r="F302" s="27"/>
      <c r="G302" s="72"/>
      <c r="H302" s="20"/>
    </row>
    <row r="303" spans="1:8" ht="18" customHeight="1">
      <c r="A303" s="41"/>
      <c r="B303" s="65" t="s">
        <v>215</v>
      </c>
      <c r="C303" s="96"/>
      <c r="E303" s="27" t="b">
        <v>0</v>
      </c>
      <c r="F303" s="27">
        <f>E303+1</f>
        <v>1</v>
      </c>
      <c r="G303" s="72"/>
      <c r="H303" s="20"/>
    </row>
    <row r="304" spans="1:8" ht="54.75" customHeight="1">
      <c r="A304" s="41"/>
      <c r="B304" s="65" t="s">
        <v>8</v>
      </c>
      <c r="C304" s="96"/>
      <c r="E304" s="27" t="b">
        <v>0</v>
      </c>
      <c r="F304" s="27">
        <f>E304+1</f>
        <v>1</v>
      </c>
      <c r="G304" s="72"/>
      <c r="H304" s="20"/>
    </row>
    <row r="305" spans="1:8" ht="12.75">
      <c r="A305" s="76"/>
      <c r="B305" s="100" t="s">
        <v>9</v>
      </c>
      <c r="E305" s="27"/>
      <c r="F305" s="27"/>
      <c r="G305" s="72"/>
      <c r="H305" s="20"/>
    </row>
    <row r="306" spans="1:8" ht="12.75">
      <c r="A306" s="80"/>
      <c r="B306" s="101"/>
      <c r="E306" s="27"/>
      <c r="F306" s="27"/>
      <c r="G306" s="72"/>
      <c r="H306" s="20"/>
    </row>
    <row r="307" spans="1:8" ht="12.75">
      <c r="A307" s="83" t="s">
        <v>365</v>
      </c>
      <c r="B307" s="95"/>
      <c r="E307" s="27">
        <f>COUNTA(F303:F306)</f>
        <v>2</v>
      </c>
      <c r="F307" s="27">
        <f>COUNTA(F303:F306)*2-SUM(F303:F306)</f>
        <v>2</v>
      </c>
      <c r="G307" s="72"/>
      <c r="H307" s="20"/>
    </row>
    <row r="308" spans="1:8" ht="18" customHeight="1">
      <c r="A308" s="41"/>
      <c r="B308" s="32" t="s">
        <v>257</v>
      </c>
      <c r="C308" s="96"/>
      <c r="E308" s="27" t="b">
        <v>0</v>
      </c>
      <c r="F308" s="27">
        <f>E308+1</f>
        <v>1</v>
      </c>
      <c r="G308" s="72"/>
      <c r="H308" s="20"/>
    </row>
    <row r="309" spans="1:8" ht="18" customHeight="1">
      <c r="A309" s="41"/>
      <c r="B309" s="32" t="s">
        <v>216</v>
      </c>
      <c r="C309" s="96"/>
      <c r="E309" s="27" t="b">
        <v>0</v>
      </c>
      <c r="F309" s="27">
        <f>E309+1</f>
        <v>1</v>
      </c>
      <c r="G309" s="72"/>
      <c r="H309" s="20"/>
    </row>
    <row r="310" spans="1:8" ht="18" customHeight="1">
      <c r="A310" s="41"/>
      <c r="B310" s="32" t="s">
        <v>217</v>
      </c>
      <c r="C310" s="96"/>
      <c r="E310" s="27" t="b">
        <v>0</v>
      </c>
      <c r="F310" s="27">
        <f>E310+1</f>
        <v>1</v>
      </c>
      <c r="G310" s="72"/>
      <c r="H310" s="20"/>
    </row>
    <row r="311" spans="1:8" s="9" customFormat="1" ht="18" customHeight="1">
      <c r="A311" s="30"/>
      <c r="B311" s="32" t="s">
        <v>10</v>
      </c>
      <c r="C311" s="88"/>
      <c r="E311" s="27" t="b">
        <v>0</v>
      </c>
      <c r="F311" s="27">
        <f>E311+1</f>
        <v>1</v>
      </c>
      <c r="G311" s="75"/>
      <c r="H311" s="36"/>
    </row>
    <row r="312" spans="1:8" ht="12.75">
      <c r="A312" s="76"/>
      <c r="B312" s="100" t="s">
        <v>9</v>
      </c>
      <c r="E312" s="27"/>
      <c r="F312" s="27"/>
      <c r="G312" s="72"/>
      <c r="H312" s="20"/>
    </row>
    <row r="313" spans="1:8" ht="12.75">
      <c r="A313" s="80" t="s">
        <v>55</v>
      </c>
      <c r="B313" s="90"/>
      <c r="E313" s="27">
        <f>COUNTA(F308:F311)</f>
        <v>4</v>
      </c>
      <c r="F313" s="27">
        <f>COUNTA(F308:F311)*2-SUM(F308:F311)</f>
        <v>4</v>
      </c>
      <c r="G313" s="72"/>
      <c r="H313" s="20"/>
    </row>
    <row r="314" spans="1:2" ht="7.5" customHeight="1">
      <c r="A314" s="80"/>
      <c r="B314" s="101"/>
    </row>
    <row r="315" spans="1:8" ht="12.75">
      <c r="A315" s="80" t="s">
        <v>362</v>
      </c>
      <c r="B315" s="90"/>
      <c r="E315" s="27">
        <f>COUNTA(F310:F313)</f>
        <v>3</v>
      </c>
      <c r="F315" s="27">
        <f>COUNTA(F310:F313)*2-SUM(F310:F313)</f>
        <v>0</v>
      </c>
      <c r="G315" s="72"/>
      <c r="H315" s="20"/>
    </row>
    <row r="316" spans="1:2" ht="7.5" customHeight="1">
      <c r="A316" s="80"/>
      <c r="B316" s="101"/>
    </row>
    <row r="317" spans="1:8" ht="12.75">
      <c r="A317" s="80" t="s">
        <v>363</v>
      </c>
      <c r="B317" s="90"/>
      <c r="E317" s="27">
        <f>COUNTA(F312:F315)</f>
        <v>2</v>
      </c>
      <c r="F317" s="27">
        <f>COUNTA(F312:F315)*2-SUM(F312:F315)</f>
        <v>0</v>
      </c>
      <c r="G317" s="72"/>
      <c r="H317" s="20"/>
    </row>
    <row r="318" spans="1:8" ht="12.75">
      <c r="A318" s="76"/>
      <c r="B318" s="80"/>
      <c r="E318" s="27"/>
      <c r="F318" s="27"/>
      <c r="G318" s="72"/>
      <c r="H318" s="20"/>
    </row>
    <row r="319" spans="1:8" ht="22.5" customHeight="1">
      <c r="A319" s="69" t="s">
        <v>218</v>
      </c>
      <c r="B319" s="70" t="s">
        <v>219</v>
      </c>
      <c r="C319" s="71" t="s">
        <v>49</v>
      </c>
      <c r="E319" s="27" t="s">
        <v>53</v>
      </c>
      <c r="F319" s="27"/>
      <c r="G319" s="72"/>
      <c r="H319" s="20"/>
    </row>
    <row r="320" spans="1:8" s="9" customFormat="1" ht="18" customHeight="1">
      <c r="A320" s="73" t="s">
        <v>23</v>
      </c>
      <c r="B320" s="93"/>
      <c r="E320" s="27" t="s">
        <v>54</v>
      </c>
      <c r="F320" s="27">
        <v>1</v>
      </c>
      <c r="G320" s="75"/>
      <c r="H320" s="36"/>
    </row>
    <row r="321" spans="1:8" ht="12.75">
      <c r="A321" s="76"/>
      <c r="B321" s="80" t="s">
        <v>220</v>
      </c>
      <c r="E321" s="27" t="s">
        <v>52</v>
      </c>
      <c r="F321" s="27"/>
      <c r="G321" s="72"/>
      <c r="H321" s="20"/>
    </row>
    <row r="322" spans="1:8" ht="12.75">
      <c r="A322" s="83" t="s">
        <v>364</v>
      </c>
      <c r="B322" s="95"/>
      <c r="E322" s="27"/>
      <c r="F322" s="27"/>
      <c r="G322" s="72"/>
      <c r="H322" s="20"/>
    </row>
    <row r="323" spans="1:8" ht="18" customHeight="1">
      <c r="A323" s="41"/>
      <c r="B323" s="32" t="s">
        <v>221</v>
      </c>
      <c r="C323" s="96"/>
      <c r="E323" s="27" t="b">
        <v>0</v>
      </c>
      <c r="F323" s="27">
        <f aca="true" t="shared" si="3" ref="F323:F328">E323+1</f>
        <v>1</v>
      </c>
      <c r="G323" s="72"/>
      <c r="H323" s="20"/>
    </row>
    <row r="324" spans="1:8" ht="18" customHeight="1">
      <c r="A324" s="41"/>
      <c r="B324" s="32" t="s">
        <v>222</v>
      </c>
      <c r="C324" s="96"/>
      <c r="E324" s="27" t="b">
        <v>0</v>
      </c>
      <c r="F324" s="27">
        <f t="shared" si="3"/>
        <v>1</v>
      </c>
      <c r="G324" s="72"/>
      <c r="H324" s="20"/>
    </row>
    <row r="325" spans="1:8" ht="18" customHeight="1">
      <c r="A325" s="41"/>
      <c r="B325" s="32" t="s">
        <v>223</v>
      </c>
      <c r="C325" s="96"/>
      <c r="E325" s="27" t="b">
        <v>0</v>
      </c>
      <c r="F325" s="27">
        <f t="shared" si="3"/>
        <v>1</v>
      </c>
      <c r="G325" s="72"/>
      <c r="H325" s="20"/>
    </row>
    <row r="326" spans="1:8" ht="18" customHeight="1">
      <c r="A326" s="41"/>
      <c r="B326" s="32" t="s">
        <v>224</v>
      </c>
      <c r="C326" s="96"/>
      <c r="E326" s="27" t="b">
        <v>0</v>
      </c>
      <c r="F326" s="27">
        <f t="shared" si="3"/>
        <v>1</v>
      </c>
      <c r="G326" s="72"/>
      <c r="H326" s="20"/>
    </row>
    <row r="327" spans="1:8" ht="18" customHeight="1">
      <c r="A327" s="41"/>
      <c r="B327" s="32" t="s">
        <v>225</v>
      </c>
      <c r="C327" s="96"/>
      <c r="E327" s="27" t="b">
        <v>0</v>
      </c>
      <c r="F327" s="27">
        <f t="shared" si="3"/>
        <v>1</v>
      </c>
      <c r="G327" s="72"/>
      <c r="H327" s="20"/>
    </row>
    <row r="328" spans="1:8" ht="18" customHeight="1">
      <c r="A328" s="41"/>
      <c r="B328" s="32" t="s">
        <v>226</v>
      </c>
      <c r="C328" s="96"/>
      <c r="E328" s="27" t="b">
        <v>0</v>
      </c>
      <c r="F328" s="27">
        <f t="shared" si="3"/>
        <v>1</v>
      </c>
      <c r="G328" s="72"/>
      <c r="H328" s="20"/>
    </row>
    <row r="329" spans="1:8" ht="12.75">
      <c r="A329" s="76"/>
      <c r="B329" s="80"/>
      <c r="E329" s="27"/>
      <c r="F329" s="27"/>
      <c r="G329" s="72"/>
      <c r="H329" s="20"/>
    </row>
    <row r="330" spans="1:8" ht="12.75">
      <c r="A330" s="83" t="s">
        <v>365</v>
      </c>
      <c r="B330" s="95"/>
      <c r="E330" s="27">
        <f>COUNTA(F323:F329)</f>
        <v>6</v>
      </c>
      <c r="F330" s="27">
        <f>COUNTA(F323:F329)*2-SUM(F323:F329)</f>
        <v>6</v>
      </c>
      <c r="G330" s="72"/>
      <c r="H330" s="20"/>
    </row>
    <row r="331" spans="1:8" ht="18" customHeight="1">
      <c r="A331" s="41"/>
      <c r="B331" s="32" t="s">
        <v>227</v>
      </c>
      <c r="C331" s="96"/>
      <c r="E331" s="27" t="b">
        <v>0</v>
      </c>
      <c r="F331" s="27">
        <f>E331+1</f>
        <v>1</v>
      </c>
      <c r="G331" s="72"/>
      <c r="H331" s="20"/>
    </row>
    <row r="332" spans="1:8" ht="18" customHeight="1">
      <c r="A332" s="41"/>
      <c r="B332" s="32" t="s">
        <v>228</v>
      </c>
      <c r="C332" s="96"/>
      <c r="E332" s="27" t="b">
        <v>0</v>
      </c>
      <c r="F332" s="27">
        <f>E332+1</f>
        <v>1</v>
      </c>
      <c r="G332" s="72"/>
      <c r="H332" s="20"/>
    </row>
    <row r="333" spans="1:8" ht="18" customHeight="1">
      <c r="A333" s="41"/>
      <c r="B333" s="32" t="s">
        <v>229</v>
      </c>
      <c r="C333" s="96"/>
      <c r="E333" s="27" t="b">
        <v>0</v>
      </c>
      <c r="F333" s="27">
        <f>E333+1</f>
        <v>1</v>
      </c>
      <c r="G333" s="72"/>
      <c r="H333" s="20"/>
    </row>
    <row r="334" spans="1:8" ht="18" customHeight="1">
      <c r="A334" s="41"/>
      <c r="B334" s="32" t="s">
        <v>230</v>
      </c>
      <c r="C334" s="96"/>
      <c r="E334" s="27" t="b">
        <v>0</v>
      </c>
      <c r="F334" s="27">
        <f>E334+1</f>
        <v>1</v>
      </c>
      <c r="G334" s="72"/>
      <c r="H334" s="20"/>
    </row>
    <row r="335" spans="1:8" ht="12.75">
      <c r="A335" s="80" t="s">
        <v>55</v>
      </c>
      <c r="B335" s="90"/>
      <c r="E335" s="27">
        <f>COUNTA(F331:F334)</f>
        <v>4</v>
      </c>
      <c r="F335" s="27">
        <f>COUNTA(F331:F334)*2-SUM(F331:F334)</f>
        <v>4</v>
      </c>
      <c r="G335" s="72"/>
      <c r="H335" s="20"/>
    </row>
    <row r="336" spans="1:2" ht="7.5" customHeight="1">
      <c r="A336" s="80"/>
      <c r="B336" s="101"/>
    </row>
    <row r="337" spans="1:8" ht="12.75">
      <c r="A337" s="80" t="s">
        <v>362</v>
      </c>
      <c r="B337" s="90"/>
      <c r="E337" s="27">
        <f>COUNTA(F333:F336)</f>
        <v>3</v>
      </c>
      <c r="F337" s="27">
        <f>COUNTA(F333:F336)*2-SUM(F333:F336)</f>
        <v>0</v>
      </c>
      <c r="G337" s="72"/>
      <c r="H337" s="20"/>
    </row>
    <row r="338" spans="1:2" ht="7.5" customHeight="1">
      <c r="A338" s="80"/>
      <c r="B338" s="101"/>
    </row>
    <row r="339" spans="1:8" ht="12.75">
      <c r="A339" s="80" t="s">
        <v>363</v>
      </c>
      <c r="B339" s="90"/>
      <c r="E339" s="27">
        <f>COUNTA(F335:F338)</f>
        <v>2</v>
      </c>
      <c r="F339" s="27">
        <f>COUNTA(F335:F338)*2-SUM(F335:F338)</f>
        <v>0</v>
      </c>
      <c r="G339" s="72"/>
      <c r="H339" s="20"/>
    </row>
    <row r="340" spans="1:8" ht="12.75">
      <c r="A340" s="76"/>
      <c r="B340" s="95"/>
      <c r="E340" s="27"/>
      <c r="F340" s="27"/>
      <c r="G340" s="72"/>
      <c r="H340" s="20"/>
    </row>
    <row r="341" spans="1:8" ht="15" customHeight="1">
      <c r="A341" s="69" t="s">
        <v>231</v>
      </c>
      <c r="B341" s="70" t="s">
        <v>232</v>
      </c>
      <c r="C341" s="71" t="s">
        <v>49</v>
      </c>
      <c r="E341" s="27" t="s">
        <v>53</v>
      </c>
      <c r="F341" s="27"/>
      <c r="G341" s="72"/>
      <c r="H341" s="20"/>
    </row>
    <row r="342" spans="1:8" s="9" customFormat="1" ht="18" customHeight="1">
      <c r="A342" s="73" t="s">
        <v>23</v>
      </c>
      <c r="B342" s="93"/>
      <c r="E342" s="27" t="s">
        <v>54</v>
      </c>
      <c r="F342" s="27">
        <v>1</v>
      </c>
      <c r="G342" s="75"/>
      <c r="H342" s="36"/>
    </row>
    <row r="343" spans="1:8" ht="33.75">
      <c r="A343" s="76"/>
      <c r="B343" s="80" t="s">
        <v>233</v>
      </c>
      <c r="E343" s="27" t="s">
        <v>52</v>
      </c>
      <c r="F343" s="27"/>
      <c r="G343" s="72"/>
      <c r="H343" s="20"/>
    </row>
    <row r="344" spans="1:8" ht="12.75">
      <c r="A344" s="83" t="s">
        <v>364</v>
      </c>
      <c r="B344" s="95"/>
      <c r="E344" s="27" t="s">
        <v>110</v>
      </c>
      <c r="F344" s="27"/>
      <c r="G344" s="72"/>
      <c r="H344" s="20"/>
    </row>
    <row r="345" spans="1:8" ht="18" customHeight="1">
      <c r="A345" s="76"/>
      <c r="B345" s="65" t="s">
        <v>235</v>
      </c>
      <c r="C345" s="96"/>
      <c r="E345" s="27" t="b">
        <v>0</v>
      </c>
      <c r="F345" s="27">
        <f>E345+1</f>
        <v>1</v>
      </c>
      <c r="G345" s="72"/>
      <c r="H345" s="20"/>
    </row>
    <row r="346" spans="1:8" ht="33" customHeight="1">
      <c r="A346" s="76"/>
      <c r="B346" s="99" t="s">
        <v>234</v>
      </c>
      <c r="C346" s="96"/>
      <c r="E346" s="27" t="b">
        <v>0</v>
      </c>
      <c r="F346" s="27">
        <f>E346+1</f>
        <v>1</v>
      </c>
      <c r="G346" s="72"/>
      <c r="H346" s="72"/>
    </row>
    <row r="347" spans="1:8" ht="15" customHeight="1">
      <c r="A347" s="1"/>
      <c r="B347" s="79" t="s">
        <v>32</v>
      </c>
      <c r="D347" s="55"/>
      <c r="E347" s="27"/>
      <c r="F347" s="27"/>
      <c r="G347" s="72"/>
      <c r="H347" s="20"/>
    </row>
    <row r="348" spans="1:8" ht="12.75">
      <c r="A348" s="80"/>
      <c r="B348" s="81"/>
      <c r="D348" s="55"/>
      <c r="E348" s="27"/>
      <c r="F348" s="27"/>
      <c r="G348" s="72"/>
      <c r="H348" s="72">
        <f>IF(COUNTA(B348)=0,1,0)</f>
        <v>1</v>
      </c>
    </row>
    <row r="349" spans="1:8" ht="12.75">
      <c r="A349" s="76"/>
      <c r="B349" s="80"/>
      <c r="E349" s="27"/>
      <c r="F349" s="27"/>
      <c r="G349" s="72"/>
      <c r="H349" s="20"/>
    </row>
    <row r="350" spans="1:8" ht="12.75">
      <c r="A350" s="83" t="s">
        <v>365</v>
      </c>
      <c r="B350" s="95"/>
      <c r="E350" s="27">
        <f>COUNTA(F345:F349)</f>
        <v>2</v>
      </c>
      <c r="F350" s="27">
        <f>COUNTA(F345:F349)*2-SUM(F345:F349)</f>
        <v>2</v>
      </c>
      <c r="G350" s="72"/>
      <c r="H350" s="20"/>
    </row>
    <row r="351" spans="1:8" ht="18" customHeight="1">
      <c r="A351" s="41"/>
      <c r="B351" s="65" t="s">
        <v>486</v>
      </c>
      <c r="C351" s="96"/>
      <c r="E351" s="27" t="b">
        <v>0</v>
      </c>
      <c r="F351" s="27">
        <f>E351+1</f>
        <v>1</v>
      </c>
      <c r="G351" s="72"/>
      <c r="H351" s="20"/>
    </row>
    <row r="352" spans="1:8" ht="18" customHeight="1">
      <c r="A352" s="41"/>
      <c r="B352" s="65" t="s">
        <v>236</v>
      </c>
      <c r="C352" s="96"/>
      <c r="E352" s="27" t="b">
        <v>0</v>
      </c>
      <c r="F352" s="27">
        <f>E352+1</f>
        <v>1</v>
      </c>
      <c r="G352" s="72"/>
      <c r="H352" s="20"/>
    </row>
    <row r="353" spans="1:8" ht="12.75">
      <c r="A353" s="80" t="s">
        <v>55</v>
      </c>
      <c r="B353" s="90"/>
      <c r="E353" s="27">
        <f>COUNTA(F351:F352)</f>
        <v>2</v>
      </c>
      <c r="F353" s="27">
        <f>COUNTA(F351:F352)*2-SUM(F351:F352)</f>
        <v>2</v>
      </c>
      <c r="G353" s="72"/>
      <c r="H353" s="20"/>
    </row>
    <row r="354" spans="1:8" ht="22.5">
      <c r="A354" s="80"/>
      <c r="B354" s="171" t="s">
        <v>245</v>
      </c>
      <c r="E354" s="27"/>
      <c r="F354" s="27"/>
      <c r="G354" s="72"/>
      <c r="H354" s="20"/>
    </row>
    <row r="355" spans="1:8" ht="7.5" customHeight="1">
      <c r="A355" s="80"/>
      <c r="B355" s="171"/>
      <c r="E355" s="27"/>
      <c r="F355" s="27"/>
      <c r="G355" s="72"/>
      <c r="H355" s="20"/>
    </row>
    <row r="356" spans="1:8" ht="12.75">
      <c r="A356" s="80" t="s">
        <v>362</v>
      </c>
      <c r="B356" s="90"/>
      <c r="E356" s="27">
        <f>COUNTA(F354:F355)</f>
        <v>0</v>
      </c>
      <c r="F356" s="27">
        <f>COUNTA(F354:F355)*2-SUM(F354:F355)</f>
        <v>0</v>
      </c>
      <c r="G356" s="72"/>
      <c r="H356" s="20"/>
    </row>
    <row r="357" spans="1:8" ht="7.5" customHeight="1">
      <c r="A357" s="80"/>
      <c r="B357" s="171"/>
      <c r="E357" s="27"/>
      <c r="F357" s="27"/>
      <c r="G357" s="72"/>
      <c r="H357" s="20"/>
    </row>
    <row r="358" spans="1:8" ht="12.75">
      <c r="A358" s="80" t="s">
        <v>363</v>
      </c>
      <c r="B358" s="90"/>
      <c r="E358" s="27">
        <f>COUNTA(F356:F357)</f>
        <v>1</v>
      </c>
      <c r="F358" s="27">
        <f>COUNTA(F356:F357)*2-SUM(F356:F357)</f>
        <v>2</v>
      </c>
      <c r="G358" s="72"/>
      <c r="H358" s="20"/>
    </row>
    <row r="359" spans="1:8" ht="12.75">
      <c r="A359" s="76"/>
      <c r="B359" s="95"/>
      <c r="E359" s="27"/>
      <c r="F359" s="27"/>
      <c r="G359" s="72"/>
      <c r="H359" s="20"/>
    </row>
    <row r="360" spans="1:8" ht="22.5" customHeight="1">
      <c r="A360" s="69" t="s">
        <v>31</v>
      </c>
      <c r="B360" s="70" t="s">
        <v>269</v>
      </c>
      <c r="C360" s="71" t="s">
        <v>49</v>
      </c>
      <c r="E360" s="27" t="s">
        <v>53</v>
      </c>
      <c r="F360" s="27"/>
      <c r="G360" s="72"/>
      <c r="H360" s="20"/>
    </row>
    <row r="361" spans="1:8" s="9" customFormat="1" ht="18" customHeight="1">
      <c r="A361" s="73" t="s">
        <v>23</v>
      </c>
      <c r="B361" s="93"/>
      <c r="E361" s="27" t="s">
        <v>54</v>
      </c>
      <c r="F361" s="27">
        <v>1</v>
      </c>
      <c r="G361" s="75"/>
      <c r="H361" s="36"/>
    </row>
    <row r="362" spans="1:8" ht="22.5">
      <c r="A362" s="76"/>
      <c r="B362" s="80" t="s">
        <v>237</v>
      </c>
      <c r="E362" s="27" t="s">
        <v>52</v>
      </c>
      <c r="F362" s="27"/>
      <c r="G362" s="72"/>
      <c r="H362" s="20"/>
    </row>
    <row r="363" spans="1:8" ht="12.75">
      <c r="A363" s="83" t="s">
        <v>364</v>
      </c>
      <c r="B363" s="95"/>
      <c r="E363" s="27" t="s">
        <v>110</v>
      </c>
      <c r="F363" s="27"/>
      <c r="G363" s="72"/>
      <c r="H363" s="20"/>
    </row>
    <row r="364" spans="1:8" ht="33" customHeight="1">
      <c r="A364" s="41"/>
      <c r="B364" s="32" t="s">
        <v>270</v>
      </c>
      <c r="C364" s="96"/>
      <c r="E364" s="27" t="b">
        <v>0</v>
      </c>
      <c r="F364" s="27">
        <f>E364+1</f>
        <v>1</v>
      </c>
      <c r="G364" s="72"/>
      <c r="H364" s="20"/>
    </row>
    <row r="365" spans="1:8" ht="43.5" customHeight="1">
      <c r="A365" s="41"/>
      <c r="B365" s="32" t="s">
        <v>284</v>
      </c>
      <c r="C365" s="96"/>
      <c r="E365" s="27" t="b">
        <v>0</v>
      </c>
      <c r="F365" s="27">
        <f>E365+1</f>
        <v>1</v>
      </c>
      <c r="G365" s="72"/>
      <c r="H365" s="20"/>
    </row>
    <row r="366" spans="1:8" ht="33" customHeight="1">
      <c r="A366" s="41"/>
      <c r="B366" s="32" t="s">
        <v>11</v>
      </c>
      <c r="C366" s="96"/>
      <c r="E366" s="27" t="b">
        <v>0</v>
      </c>
      <c r="F366" s="27">
        <f>E366+1</f>
        <v>1</v>
      </c>
      <c r="G366" s="72"/>
      <c r="H366" s="20"/>
    </row>
    <row r="367" spans="1:8" ht="22.5">
      <c r="A367" s="76"/>
      <c r="B367" s="102" t="s">
        <v>285</v>
      </c>
      <c r="E367" s="27"/>
      <c r="F367" s="27"/>
      <c r="G367" s="72"/>
      <c r="H367" s="20"/>
    </row>
    <row r="368" spans="1:8" ht="21.75" customHeight="1">
      <c r="A368" s="41"/>
      <c r="B368" s="32" t="s">
        <v>271</v>
      </c>
      <c r="C368" s="96"/>
      <c r="E368" s="27" t="b">
        <v>0</v>
      </c>
      <c r="F368" s="27">
        <f>E368+1</f>
        <v>1</v>
      </c>
      <c r="G368" s="72"/>
      <c r="H368" s="20"/>
    </row>
    <row r="369" spans="1:8" ht="12.75">
      <c r="A369" s="83" t="s">
        <v>365</v>
      </c>
      <c r="B369" s="95"/>
      <c r="E369" s="27">
        <f>COUNTA(F364:F368)</f>
        <v>4</v>
      </c>
      <c r="F369" s="27">
        <f>COUNTA(F364:F368)*2-SUM(F364:F368)</f>
        <v>4</v>
      </c>
      <c r="G369" s="72"/>
      <c r="H369" s="20"/>
    </row>
    <row r="370" spans="1:8" ht="21.75" customHeight="1">
      <c r="A370" s="41"/>
      <c r="B370" s="32" t="s">
        <v>272</v>
      </c>
      <c r="C370" s="96"/>
      <c r="E370" s="27" t="b">
        <v>0</v>
      </c>
      <c r="F370" s="27">
        <f>E370+1</f>
        <v>1</v>
      </c>
      <c r="G370" s="72"/>
      <c r="H370" s="20"/>
    </row>
    <row r="371" spans="1:8" ht="33" customHeight="1">
      <c r="A371" s="41"/>
      <c r="B371" s="32" t="s">
        <v>12</v>
      </c>
      <c r="C371" s="96"/>
      <c r="E371" s="27" t="b">
        <v>0</v>
      </c>
      <c r="F371" s="27">
        <f>E371+1</f>
        <v>1</v>
      </c>
      <c r="G371" s="72"/>
      <c r="H371" s="20"/>
    </row>
    <row r="372" spans="1:8" ht="33" customHeight="1">
      <c r="A372" s="41"/>
      <c r="B372" s="32" t="s">
        <v>13</v>
      </c>
      <c r="C372" s="96"/>
      <c r="E372" s="27" t="b">
        <v>0</v>
      </c>
      <c r="F372" s="27">
        <f>E372+1</f>
        <v>1</v>
      </c>
      <c r="G372" s="72"/>
      <c r="H372" s="20"/>
    </row>
    <row r="373" spans="1:8" ht="27.75" customHeight="1">
      <c r="A373" s="80"/>
      <c r="B373" s="171" t="s">
        <v>14</v>
      </c>
      <c r="E373" s="27"/>
      <c r="F373" s="27"/>
      <c r="G373" s="72"/>
      <c r="H373" s="20"/>
    </row>
    <row r="374" spans="1:8" ht="21.75" customHeight="1">
      <c r="A374" s="41"/>
      <c r="B374" s="32" t="s">
        <v>15</v>
      </c>
      <c r="C374" s="96"/>
      <c r="E374" s="27" t="b">
        <v>0</v>
      </c>
      <c r="F374" s="27">
        <f>E374+1</f>
        <v>1</v>
      </c>
      <c r="G374" s="72"/>
      <c r="H374" s="20"/>
    </row>
    <row r="375" spans="1:8" ht="21.75" customHeight="1">
      <c r="A375" s="41"/>
      <c r="B375" s="32" t="s">
        <v>273</v>
      </c>
      <c r="C375" s="96"/>
      <c r="E375" s="27" t="b">
        <v>0</v>
      </c>
      <c r="F375" s="27">
        <f>E375+1</f>
        <v>1</v>
      </c>
      <c r="G375" s="72"/>
      <c r="H375" s="20"/>
    </row>
    <row r="376" spans="1:8" ht="12.75">
      <c r="A376" s="80" t="s">
        <v>55</v>
      </c>
      <c r="B376" s="90"/>
      <c r="E376" s="27">
        <f>COUNTA(F370:F375)</f>
        <v>5</v>
      </c>
      <c r="F376" s="27">
        <f>COUNTA(F370:F375)*2-SUM(F370:F375)</f>
        <v>5</v>
      </c>
      <c r="G376" s="72"/>
      <c r="H376" s="20"/>
    </row>
    <row r="377" spans="1:2" ht="12.75">
      <c r="A377" s="80"/>
      <c r="B377" s="171" t="s">
        <v>16</v>
      </c>
    </row>
    <row r="378" spans="1:2" ht="7.5" customHeight="1">
      <c r="A378" s="80"/>
      <c r="B378" s="171"/>
    </row>
    <row r="379" spans="1:8" ht="12.75">
      <c r="A379" s="80" t="s">
        <v>362</v>
      </c>
      <c r="B379" s="90"/>
      <c r="E379" s="27">
        <f>COUNTA(F373:F378)</f>
        <v>3</v>
      </c>
      <c r="F379" s="27">
        <f>COUNTA(F373:F378)*2-SUM(F373:F378)</f>
        <v>-1</v>
      </c>
      <c r="G379" s="72"/>
      <c r="H379" s="20"/>
    </row>
    <row r="380" spans="1:2" ht="7.5" customHeight="1">
      <c r="A380" s="80"/>
      <c r="B380" s="171"/>
    </row>
    <row r="381" spans="1:8" ht="12.75">
      <c r="A381" s="80" t="s">
        <v>363</v>
      </c>
      <c r="B381" s="90"/>
      <c r="E381" s="27">
        <f>COUNTA(F375:F380)</f>
        <v>3</v>
      </c>
      <c r="F381" s="27">
        <f>COUNTA(F375:F380)*2-SUM(F375:F380)</f>
        <v>1</v>
      </c>
      <c r="G381" s="72"/>
      <c r="H381" s="20"/>
    </row>
    <row r="382" spans="1:2" ht="12.75">
      <c r="A382" s="76"/>
      <c r="B382" s="95"/>
    </row>
    <row r="383" spans="1:8" ht="33.75">
      <c r="A383" s="69" t="s">
        <v>238</v>
      </c>
      <c r="B383" s="70" t="s">
        <v>274</v>
      </c>
      <c r="C383" s="71" t="s">
        <v>49</v>
      </c>
      <c r="E383" s="27" t="s">
        <v>53</v>
      </c>
      <c r="F383" s="27"/>
      <c r="G383" s="72"/>
      <c r="H383" s="20"/>
    </row>
    <row r="384" spans="1:8" s="9" customFormat="1" ht="18" customHeight="1">
      <c r="A384" s="73" t="s">
        <v>23</v>
      </c>
      <c r="B384" s="93"/>
      <c r="E384" s="27" t="s">
        <v>54</v>
      </c>
      <c r="F384" s="27">
        <v>1</v>
      </c>
      <c r="G384" s="75"/>
      <c r="H384" s="36"/>
    </row>
    <row r="385" spans="1:8" ht="22.5">
      <c r="A385" s="76"/>
      <c r="B385" s="80" t="s">
        <v>275</v>
      </c>
      <c r="E385" s="27" t="s">
        <v>52</v>
      </c>
      <c r="F385" s="27"/>
      <c r="G385" s="72"/>
      <c r="H385" s="20"/>
    </row>
    <row r="386" spans="1:8" ht="12.75">
      <c r="A386" s="83" t="s">
        <v>364</v>
      </c>
      <c r="B386" s="95"/>
      <c r="E386" s="27" t="s">
        <v>110</v>
      </c>
      <c r="F386" s="27"/>
      <c r="G386" s="72"/>
      <c r="H386" s="20"/>
    </row>
    <row r="387" spans="1:8" ht="18" customHeight="1">
      <c r="A387" s="41"/>
      <c r="B387" s="65" t="s">
        <v>278</v>
      </c>
      <c r="C387" s="96"/>
      <c r="E387" s="27" t="b">
        <v>0</v>
      </c>
      <c r="F387" s="27">
        <f>E387+1</f>
        <v>1</v>
      </c>
      <c r="G387" s="72"/>
      <c r="H387" s="20"/>
    </row>
    <row r="388" spans="1:8" ht="43.5" customHeight="1">
      <c r="A388" s="41"/>
      <c r="B388" s="65" t="s">
        <v>286</v>
      </c>
      <c r="C388" s="96"/>
      <c r="E388" s="27" t="b">
        <v>0</v>
      </c>
      <c r="F388" s="27">
        <f>E388+1</f>
        <v>1</v>
      </c>
      <c r="G388" s="72"/>
      <c r="H388" s="20"/>
    </row>
    <row r="389" spans="1:8" ht="18" customHeight="1">
      <c r="A389" s="41"/>
      <c r="B389" s="65" t="s">
        <v>277</v>
      </c>
      <c r="C389" s="96"/>
      <c r="E389" s="27" t="b">
        <v>0</v>
      </c>
      <c r="F389" s="27">
        <f>E389+1</f>
        <v>1</v>
      </c>
      <c r="G389" s="72"/>
      <c r="H389" s="20"/>
    </row>
    <row r="390" spans="1:8" s="55" customFormat="1" ht="33" customHeight="1">
      <c r="A390" s="33"/>
      <c r="B390" s="65" t="s">
        <v>287</v>
      </c>
      <c r="C390" s="103"/>
      <c r="E390" s="98" t="b">
        <v>0</v>
      </c>
      <c r="F390" s="98">
        <f>E390+1</f>
        <v>1</v>
      </c>
      <c r="G390" s="72"/>
      <c r="H390" s="61"/>
    </row>
    <row r="391" spans="1:8" ht="33.75">
      <c r="A391" s="76"/>
      <c r="B391" s="102" t="s">
        <v>18</v>
      </c>
      <c r="E391" s="27"/>
      <c r="F391" s="27"/>
      <c r="G391" s="72"/>
      <c r="H391" s="20"/>
    </row>
    <row r="392" spans="1:8" ht="18" customHeight="1">
      <c r="A392" s="41"/>
      <c r="B392" s="65" t="s">
        <v>276</v>
      </c>
      <c r="C392" s="96"/>
      <c r="E392" s="27" t="b">
        <v>0</v>
      </c>
      <c r="F392" s="27">
        <f>E392+1</f>
        <v>1</v>
      </c>
      <c r="G392" s="72"/>
      <c r="H392" s="20"/>
    </row>
    <row r="393" spans="1:8" ht="12.75">
      <c r="A393" s="83" t="s">
        <v>365</v>
      </c>
      <c r="B393" s="95"/>
      <c r="E393" s="27">
        <f>COUNTA(F387:F392)</f>
        <v>5</v>
      </c>
      <c r="F393" s="27">
        <f>COUNTA(F387:F392)*2-SUM(F387:F392)</f>
        <v>5</v>
      </c>
      <c r="G393" s="72"/>
      <c r="H393" s="20"/>
    </row>
    <row r="394" spans="1:8" ht="33" customHeight="1">
      <c r="A394" s="41"/>
      <c r="B394" s="65" t="s">
        <v>283</v>
      </c>
      <c r="C394" s="96"/>
      <c r="E394" s="27" t="b">
        <v>0</v>
      </c>
      <c r="F394" s="27">
        <f aca="true" t="shared" si="4" ref="F394:F400">E394+1</f>
        <v>1</v>
      </c>
      <c r="G394" s="72"/>
      <c r="H394" s="20"/>
    </row>
    <row r="395" spans="1:8" ht="18" customHeight="1">
      <c r="A395" s="41"/>
      <c r="B395" s="65" t="s">
        <v>289</v>
      </c>
      <c r="C395" s="96"/>
      <c r="E395" s="27" t="b">
        <v>0</v>
      </c>
      <c r="F395" s="27">
        <f t="shared" si="4"/>
        <v>1</v>
      </c>
      <c r="G395" s="72"/>
      <c r="H395" s="20"/>
    </row>
    <row r="396" spans="1:8" ht="18" customHeight="1">
      <c r="A396" s="41"/>
      <c r="B396" s="65" t="s">
        <v>281</v>
      </c>
      <c r="C396" s="96"/>
      <c r="E396" s="27" t="b">
        <v>0</v>
      </c>
      <c r="F396" s="27">
        <f t="shared" si="4"/>
        <v>1</v>
      </c>
      <c r="G396" s="72"/>
      <c r="H396" s="20"/>
    </row>
    <row r="397" spans="1:8" ht="33" customHeight="1">
      <c r="A397" s="41"/>
      <c r="B397" s="65" t="s">
        <v>17</v>
      </c>
      <c r="C397" s="96"/>
      <c r="E397" s="27" t="b">
        <v>0</v>
      </c>
      <c r="F397" s="27">
        <f t="shared" si="4"/>
        <v>1</v>
      </c>
      <c r="G397" s="72"/>
      <c r="H397" s="20"/>
    </row>
    <row r="398" spans="1:8" ht="27.75" customHeight="1">
      <c r="A398" s="80"/>
      <c r="B398" s="171" t="s">
        <v>19</v>
      </c>
      <c r="E398" s="27"/>
      <c r="F398" s="27"/>
      <c r="G398" s="72"/>
      <c r="H398" s="20"/>
    </row>
    <row r="399" spans="1:8" ht="18" customHeight="1">
      <c r="A399" s="41"/>
      <c r="B399" s="65" t="s">
        <v>280</v>
      </c>
      <c r="C399" s="96"/>
      <c r="E399" s="27" t="b">
        <v>0</v>
      </c>
      <c r="F399" s="27">
        <f t="shared" si="4"/>
        <v>1</v>
      </c>
      <c r="G399" s="72"/>
      <c r="H399" s="20"/>
    </row>
    <row r="400" spans="1:8" ht="18" customHeight="1">
      <c r="A400" s="41"/>
      <c r="B400" s="65" t="s">
        <v>279</v>
      </c>
      <c r="C400" s="96"/>
      <c r="E400" s="27" t="b">
        <v>0</v>
      </c>
      <c r="F400" s="27">
        <f t="shared" si="4"/>
        <v>1</v>
      </c>
      <c r="G400" s="72"/>
      <c r="H400" s="20"/>
    </row>
    <row r="401" spans="1:8" ht="12.75">
      <c r="A401" s="80" t="s">
        <v>55</v>
      </c>
      <c r="B401" s="90"/>
      <c r="E401" s="27">
        <f>COUNTA(F394:F400)</f>
        <v>6</v>
      </c>
      <c r="F401" s="27">
        <f>COUNTA(F394:F400)*2-SUM(F394:F400)</f>
        <v>6</v>
      </c>
      <c r="G401" s="72"/>
      <c r="H401" s="20"/>
    </row>
    <row r="402" spans="1:8" ht="12.75">
      <c r="A402" s="76"/>
      <c r="B402" s="104" t="s">
        <v>282</v>
      </c>
      <c r="E402" s="27"/>
      <c r="F402" s="27"/>
      <c r="G402" s="72"/>
      <c r="H402" s="20"/>
    </row>
    <row r="403" spans="5:8" ht="7.5" customHeight="1">
      <c r="E403" s="27"/>
      <c r="F403" s="27"/>
      <c r="G403" s="72">
        <f>COUNTA(G9:G402)</f>
        <v>4</v>
      </c>
      <c r="H403" s="72">
        <f>COUNTA(H9:H402)</f>
        <v>8</v>
      </c>
    </row>
    <row r="404" spans="1:8" ht="12.75">
      <c r="A404" s="80" t="s">
        <v>362</v>
      </c>
      <c r="B404" s="90"/>
      <c r="E404" s="27">
        <f>COUNTA(F397:F403)</f>
        <v>4</v>
      </c>
      <c r="F404" s="27">
        <f>COUNTA(F397:F403)*2-SUM(F397:F403)</f>
        <v>-1</v>
      </c>
      <c r="G404" s="72">
        <f>SUM(G9:G402)</f>
        <v>4</v>
      </c>
      <c r="H404" s="20">
        <f>SUM(H9:H402)</f>
        <v>8</v>
      </c>
    </row>
    <row r="405" ht="7.5" customHeight="1"/>
    <row r="406" spans="1:8" ht="12.75">
      <c r="A406" s="80" t="s">
        <v>363</v>
      </c>
      <c r="B406" s="90"/>
      <c r="E406" s="27">
        <f>COUNTA(F399:F405)</f>
        <v>4</v>
      </c>
      <c r="F406" s="27">
        <f>COUNTA(F399:F405)*2-SUM(F399:F405)</f>
        <v>1</v>
      </c>
      <c r="G406" s="72"/>
      <c r="H406" s="20"/>
    </row>
  </sheetData>
  <sheetProtection password="CBB5" sheet="1" formatCells="0" selectLockedCells="1"/>
  <mergeCells count="1">
    <mergeCell ref="A1:C2"/>
  </mergeCells>
  <printOptions/>
  <pageMargins left="0.7086614173228346" right="0.7086614173228346" top="0.7480314960629921" bottom="0.7480314960629921" header="0.31496062992125984" footer="0.31496062992125984"/>
  <pageSetup horizontalDpi="600" verticalDpi="600" orientation="portrait" paperSize="9" r:id="rId2"/>
  <headerFooter alignWithMargins="0">
    <oddFooter xml:space="preserve">&amp;L&amp;8VG Checklist Uitzendorganisaties, versie 2011/05&amp;C&amp;8Rapport VCU; 18/07/2014&amp;R&amp;8&amp;A Pagina &amp;P van &amp;N </oddFooter>
  </headerFooter>
  <legacyDrawing r:id="rId1"/>
</worksheet>
</file>

<file path=xl/worksheets/sheet7.xml><?xml version="1.0" encoding="utf-8"?>
<worksheet xmlns="http://schemas.openxmlformats.org/spreadsheetml/2006/main" xmlns:r="http://schemas.openxmlformats.org/officeDocument/2006/relationships">
  <dimension ref="A1:AC48"/>
  <sheetViews>
    <sheetView showGridLines="0" workbookViewId="0" topLeftCell="A1">
      <selection activeCell="A1" sqref="A1:K2"/>
    </sheetView>
  </sheetViews>
  <sheetFormatPr defaultColWidth="9.140625" defaultRowHeight="12.75"/>
  <cols>
    <col min="1" max="1" width="6.421875" style="1" customWidth="1"/>
    <col min="2" max="2" width="70.57421875" style="1" customWidth="1"/>
    <col min="3" max="3" width="7.8515625" style="1" customWidth="1"/>
    <col min="4" max="5" width="6.421875" style="1" bestFit="1" customWidth="1"/>
    <col min="6" max="6" width="3.28125" style="1" customWidth="1"/>
    <col min="7" max="8" width="6.421875" style="1" bestFit="1" customWidth="1"/>
    <col min="9" max="9" width="3.140625" style="1" customWidth="1"/>
    <col min="10" max="10" width="12.8515625" style="1" customWidth="1"/>
    <col min="11" max="11" width="3.28125" style="1" customWidth="1"/>
    <col min="12" max="13" width="7.140625" style="2" hidden="1" customWidth="1"/>
    <col min="14" max="15" width="8.8515625" style="2" hidden="1" customWidth="1"/>
    <col min="16" max="16" width="9.421875" style="2" hidden="1" customWidth="1"/>
    <col min="17" max="19" width="8.57421875" style="2" hidden="1" customWidth="1"/>
    <col min="20" max="21" width="9.140625" style="2" hidden="1" customWidth="1"/>
    <col min="22" max="23" width="8.57421875" style="2" hidden="1" customWidth="1"/>
    <col min="24" max="25" width="11.57421875" style="2" hidden="1" customWidth="1"/>
    <col min="26" max="27" width="9.57421875" style="2" hidden="1" customWidth="1"/>
    <col min="28" max="29" width="10.8515625" style="2" hidden="1" customWidth="1"/>
    <col min="30" max="30" width="9.140625" style="1" customWidth="1"/>
    <col min="31" max="16384" width="9.140625" style="1" customWidth="1"/>
  </cols>
  <sheetData>
    <row r="1" spans="1:29" ht="11.25">
      <c r="A1" s="433" t="s">
        <v>367</v>
      </c>
      <c r="B1" s="433"/>
      <c r="C1" s="433"/>
      <c r="D1" s="433"/>
      <c r="E1" s="433"/>
      <c r="F1" s="433"/>
      <c r="G1" s="433"/>
      <c r="H1" s="433"/>
      <c r="I1" s="433"/>
      <c r="J1" s="433"/>
      <c r="K1" s="433"/>
      <c r="L1" s="1"/>
      <c r="M1" s="1"/>
      <c r="N1" s="1"/>
      <c r="O1" s="1"/>
      <c r="P1" s="1"/>
      <c r="Q1" s="1"/>
      <c r="R1" s="1"/>
      <c r="S1" s="1"/>
      <c r="T1" s="1"/>
      <c r="U1" s="1"/>
      <c r="V1" s="1"/>
      <c r="W1" s="1"/>
      <c r="X1" s="1"/>
      <c r="Y1" s="1"/>
      <c r="Z1" s="1"/>
      <c r="AA1" s="1"/>
      <c r="AB1" s="1"/>
      <c r="AC1" s="1"/>
    </row>
    <row r="2" spans="1:29" ht="11.25">
      <c r="A2" s="433"/>
      <c r="B2" s="433"/>
      <c r="C2" s="433"/>
      <c r="D2" s="433"/>
      <c r="E2" s="433"/>
      <c r="F2" s="433"/>
      <c r="G2" s="433"/>
      <c r="H2" s="433"/>
      <c r="I2" s="433"/>
      <c r="J2" s="433"/>
      <c r="K2" s="433"/>
      <c r="L2" s="1"/>
      <c r="M2" s="1"/>
      <c r="N2" s="1"/>
      <c r="O2" s="1"/>
      <c r="P2" s="1"/>
      <c r="Q2" s="1"/>
      <c r="R2" s="1"/>
      <c r="S2" s="1"/>
      <c r="T2" s="1"/>
      <c r="U2" s="1"/>
      <c r="V2" s="1"/>
      <c r="W2" s="1"/>
      <c r="X2" s="1"/>
      <c r="Y2" s="1"/>
      <c r="Z2" s="1"/>
      <c r="AA2" s="1"/>
      <c r="AB2" s="1"/>
      <c r="AC2" s="1"/>
    </row>
    <row r="3" spans="1:29" ht="20.25">
      <c r="A3" s="221" t="s">
        <v>446</v>
      </c>
      <c r="B3" s="106"/>
      <c r="C3" s="106"/>
      <c r="D3" s="106"/>
      <c r="E3" s="106"/>
      <c r="F3" s="106"/>
      <c r="G3" s="106"/>
      <c r="H3" s="106"/>
      <c r="I3" s="106"/>
      <c r="J3" s="106"/>
      <c r="K3" s="106"/>
      <c r="L3" s="1"/>
      <c r="M3" s="1"/>
      <c r="N3" s="1"/>
      <c r="O3" s="1"/>
      <c r="P3" s="1"/>
      <c r="Q3" s="1"/>
      <c r="R3" s="1"/>
      <c r="S3" s="1"/>
      <c r="T3" s="1"/>
      <c r="U3" s="1"/>
      <c r="V3" s="1"/>
      <c r="W3" s="1"/>
      <c r="X3" s="1"/>
      <c r="Y3" s="1"/>
      <c r="Z3" s="1"/>
      <c r="AA3" s="1"/>
      <c r="AB3" s="1"/>
      <c r="AC3" s="1"/>
    </row>
    <row r="4" spans="1:29" ht="5.25" customHeight="1">
      <c r="A4" s="106"/>
      <c r="B4" s="106"/>
      <c r="C4" s="106"/>
      <c r="D4" s="106"/>
      <c r="E4" s="106"/>
      <c r="F4" s="106"/>
      <c r="G4" s="106"/>
      <c r="H4" s="106"/>
      <c r="I4" s="106"/>
      <c r="J4" s="106"/>
      <c r="K4" s="106"/>
      <c r="L4" s="1"/>
      <c r="M4" s="1"/>
      <c r="N4" s="1"/>
      <c r="O4" s="1"/>
      <c r="P4" s="1"/>
      <c r="Q4" s="1"/>
      <c r="R4" s="1"/>
      <c r="S4" s="1"/>
      <c r="T4" s="1"/>
      <c r="U4" s="1"/>
      <c r="V4" s="1"/>
      <c r="W4" s="1"/>
      <c r="X4" s="1"/>
      <c r="Y4" s="1"/>
      <c r="Z4" s="1"/>
      <c r="AA4" s="1"/>
      <c r="AB4" s="1"/>
      <c r="AC4" s="1"/>
    </row>
    <row r="5" spans="1:29" s="66" customFormat="1" ht="33.75" customHeight="1">
      <c r="A5" s="65" t="s">
        <v>394</v>
      </c>
      <c r="B5" s="62">
        <f>IF('1. Titelblad'!D27="","",'1. Titelblad'!D27)</f>
      </c>
      <c r="T5" s="441" t="s">
        <v>77</v>
      </c>
      <c r="U5" s="441"/>
      <c r="V5" s="441" t="s">
        <v>78</v>
      </c>
      <c r="W5" s="441"/>
      <c r="X5" s="441" t="s">
        <v>78</v>
      </c>
      <c r="Y5" s="441"/>
      <c r="Z5" s="441" t="s">
        <v>78</v>
      </c>
      <c r="AA5" s="441"/>
      <c r="AB5" s="441" t="s">
        <v>78</v>
      </c>
      <c r="AC5" s="441"/>
    </row>
    <row r="6" spans="1:29" s="66" customFormat="1" ht="12" thickBot="1">
      <c r="A6" s="62" t="s">
        <v>56</v>
      </c>
      <c r="B6" s="107" t="str">
        <f>'5. Vragenlijst'!B4</f>
        <v>VCU</v>
      </c>
      <c r="L6" s="447" t="s">
        <v>49</v>
      </c>
      <c r="M6" s="449"/>
      <c r="N6" s="449"/>
      <c r="O6" s="109"/>
      <c r="P6" s="447" t="s">
        <v>57</v>
      </c>
      <c r="Q6" s="449"/>
      <c r="R6" s="448"/>
      <c r="S6" s="108"/>
      <c r="T6" s="447" t="s">
        <v>74</v>
      </c>
      <c r="U6" s="448"/>
      <c r="V6" s="447" t="s">
        <v>70</v>
      </c>
      <c r="W6" s="448"/>
      <c r="X6" s="447" t="s">
        <v>70</v>
      </c>
      <c r="Y6" s="448"/>
      <c r="Z6" s="447" t="s">
        <v>71</v>
      </c>
      <c r="AA6" s="448"/>
      <c r="AB6" s="447" t="s">
        <v>71</v>
      </c>
      <c r="AC6" s="448"/>
    </row>
    <row r="7" spans="1:29" ht="11.25">
      <c r="A7" s="110" t="s">
        <v>34</v>
      </c>
      <c r="B7" s="111" t="s">
        <v>35</v>
      </c>
      <c r="C7" s="438" t="s">
        <v>395</v>
      </c>
      <c r="D7" s="443" t="s">
        <v>61</v>
      </c>
      <c r="E7" s="444"/>
      <c r="F7" s="445"/>
      <c r="G7" s="443" t="s">
        <v>20</v>
      </c>
      <c r="H7" s="444"/>
      <c r="I7" s="444"/>
      <c r="J7" s="112" t="s">
        <v>63</v>
      </c>
      <c r="K7" s="113"/>
      <c r="L7" s="114"/>
      <c r="M7" s="115" t="s">
        <v>58</v>
      </c>
      <c r="N7" s="3" t="s">
        <v>72</v>
      </c>
      <c r="O7" s="114" t="s">
        <v>72</v>
      </c>
      <c r="P7" s="116"/>
      <c r="Q7" s="115" t="s">
        <v>58</v>
      </c>
      <c r="R7" s="114" t="s">
        <v>72</v>
      </c>
      <c r="S7" s="3"/>
      <c r="T7" s="450" t="s">
        <v>66</v>
      </c>
      <c r="U7" s="451"/>
      <c r="V7" s="450" t="s">
        <v>69</v>
      </c>
      <c r="W7" s="451"/>
      <c r="X7" s="450" t="s">
        <v>75</v>
      </c>
      <c r="Y7" s="451"/>
      <c r="Z7" s="450" t="s">
        <v>69</v>
      </c>
      <c r="AA7" s="451"/>
      <c r="AB7" s="450" t="s">
        <v>76</v>
      </c>
      <c r="AC7" s="451"/>
    </row>
    <row r="8" spans="1:29" ht="12" thickBot="1">
      <c r="A8" s="117"/>
      <c r="B8" s="118" t="s">
        <v>60</v>
      </c>
      <c r="C8" s="439"/>
      <c r="D8" s="119" t="s">
        <v>65</v>
      </c>
      <c r="E8" s="120" t="s">
        <v>64</v>
      </c>
      <c r="F8" s="121" t="s">
        <v>81</v>
      </c>
      <c r="G8" s="119" t="s">
        <v>65</v>
      </c>
      <c r="H8" s="120" t="s">
        <v>64</v>
      </c>
      <c r="I8" s="121" t="s">
        <v>81</v>
      </c>
      <c r="J8" s="122" t="s">
        <v>62</v>
      </c>
      <c r="K8" s="123" t="s">
        <v>112</v>
      </c>
      <c r="L8" s="124" t="s">
        <v>59</v>
      </c>
      <c r="M8" s="125"/>
      <c r="N8" s="126" t="s">
        <v>73</v>
      </c>
      <c r="O8" s="124" t="s">
        <v>111</v>
      </c>
      <c r="P8" s="127" t="s">
        <v>59</v>
      </c>
      <c r="Q8" s="125"/>
      <c r="R8" s="124" t="s">
        <v>73</v>
      </c>
      <c r="S8" s="126"/>
      <c r="T8" s="125" t="s">
        <v>67</v>
      </c>
      <c r="U8" s="124" t="s">
        <v>68</v>
      </c>
      <c r="V8" s="125" t="s">
        <v>67</v>
      </c>
      <c r="W8" s="124" t="s">
        <v>68</v>
      </c>
      <c r="X8" s="125" t="s">
        <v>67</v>
      </c>
      <c r="Y8" s="124" t="s">
        <v>68</v>
      </c>
      <c r="Z8" s="125" t="s">
        <v>67</v>
      </c>
      <c r="AA8" s="124" t="s">
        <v>68</v>
      </c>
      <c r="AB8" s="125" t="s">
        <v>67</v>
      </c>
      <c r="AC8" s="124" t="s">
        <v>68</v>
      </c>
    </row>
    <row r="9" spans="1:29" ht="22.5">
      <c r="A9" s="128" t="str">
        <f>'5. Vragenlijst'!A8</f>
        <v>1.1</v>
      </c>
      <c r="B9" s="129" t="str">
        <f>'5. Vragenlijst'!B8</f>
        <v>Wordt het VG-beheersysteem in de hoofdvestiging en in alle bij de VCU certificatie betrokken nevenvestigingen toegepast en intern beoordeeld door de hoofdvestiging?</v>
      </c>
      <c r="C9" s="440" t="str">
        <f>'5. Vragenlijst'!C8</f>
        <v>Must</v>
      </c>
      <c r="D9" s="435">
        <f>'5. Vragenlijst'!E21</f>
        <v>6</v>
      </c>
      <c r="E9" s="436">
        <f>D9-'5. Vragenlijst'!F21</f>
        <v>0</v>
      </c>
      <c r="F9" s="446" t="str">
        <f>IF((D9-E9)&gt;0,"!!!","")</f>
        <v>!!!</v>
      </c>
      <c r="G9" s="435">
        <f>'5. Vragenlijst'!E25</f>
        <v>3</v>
      </c>
      <c r="H9" s="436">
        <f>G9-'5. Vragenlijst'!F25</f>
        <v>0</v>
      </c>
      <c r="I9" s="446" t="str">
        <f>IF((G9-H9)&gt;0,"!!!","")</f>
        <v>!!!</v>
      </c>
      <c r="J9" s="440" t="str">
        <f>IF('5. Vragenlijst'!F9=1,"Onvolledig",IF('5. Vragenlijst'!F9=2,"Volledig zie opm.",IF('5. Vragenlijst'!F9=3,"Volledig","")))</f>
        <v>Onvolledig</v>
      </c>
      <c r="K9" s="437" t="str">
        <f>IF(J9="Onvolledig","!!!","")</f>
        <v>!!!</v>
      </c>
      <c r="L9" s="2">
        <f>IF(C9="Must",1,0)</f>
        <v>1</v>
      </c>
      <c r="M9" s="2">
        <f>IF(L9=1,(IF(J9="Volledig",1,0)),0)</f>
        <v>0</v>
      </c>
      <c r="N9" s="147">
        <f>IF(L9=1,(IF(J9="Volledig zie opm.",1,0)),0)</f>
        <v>0</v>
      </c>
      <c r="O9" s="147">
        <f>IF(L9=1,(IF(J9="Volledig zie N.B.",1,0)),0)</f>
        <v>0</v>
      </c>
      <c r="P9" s="143">
        <f>IF(L9=1,0,1)</f>
        <v>0</v>
      </c>
      <c r="Q9" s="2">
        <f>IF(L9=0,(IF(J9="Volledig",1,0)),0)</f>
        <v>0</v>
      </c>
      <c r="R9" s="2">
        <f>IF(P9=1,(IF(J9="Volledig zie opm.",1,0)),0)</f>
        <v>0</v>
      </c>
      <c r="S9" s="2">
        <f>IF(P9=1,(IF(J9="Volledig zie N.B.",1,0)),0)</f>
        <v>0</v>
      </c>
      <c r="T9" s="143">
        <f>IF(D9-E9=0,1,0)</f>
        <v>0</v>
      </c>
      <c r="U9" s="146">
        <f>IF(G9-H9=0,1,0)</f>
        <v>0</v>
      </c>
      <c r="V9" s="137">
        <f>IF(AND(L9=1,J9="Volledig",T9=0),D9-E9,0)</f>
        <v>0</v>
      </c>
      <c r="W9" s="137">
        <f>IF(AND(L9=1,J9="Volledig",U9=0),G9-H9,0)</f>
        <v>0</v>
      </c>
      <c r="X9" s="138">
        <f>IF(AND(L9=1,J9="Volledig zie opm.",T9=0),D9-E9,0)</f>
        <v>0</v>
      </c>
      <c r="Y9" s="139">
        <f>IF(AND(L9=1,J9="Volledig zie opm.",U9=0),G9-H9,0)</f>
        <v>0</v>
      </c>
      <c r="Z9" s="2">
        <f>IF(AND(P9=1,J9="Volledig",T9=0),D9-E9,0)</f>
        <v>0</v>
      </c>
      <c r="AA9" s="2">
        <f>IF(AND(P9=1,J9="Volledig",U9=0),G9-H9,0)</f>
        <v>0</v>
      </c>
      <c r="AB9" s="143">
        <f>IF(AND(P9=1,J9="Volledig zie opm.",T9=0),D9-E9,0)</f>
        <v>0</v>
      </c>
      <c r="AC9" s="146">
        <f>IF(AND(P9=1,J9="Volledig zie opm.",U9=0),G9-H9,0)</f>
        <v>0</v>
      </c>
    </row>
    <row r="10" spans="1:29" ht="11.25">
      <c r="A10" s="130"/>
      <c r="B10" s="131">
        <f>IF('5. Vragenlijst'!B25="","",'5. Vragenlijst'!B25)</f>
      </c>
      <c r="C10" s="430"/>
      <c r="D10" s="431"/>
      <c r="E10" s="429"/>
      <c r="F10" s="432"/>
      <c r="G10" s="431"/>
      <c r="H10" s="429"/>
      <c r="I10" s="432"/>
      <c r="J10" s="430"/>
      <c r="K10" s="434"/>
      <c r="O10" s="147"/>
      <c r="P10" s="115"/>
      <c r="T10" s="115"/>
      <c r="U10" s="114"/>
      <c r="V10" s="137"/>
      <c r="W10" s="137"/>
      <c r="X10" s="140"/>
      <c r="Y10" s="141"/>
      <c r="AB10" s="115"/>
      <c r="AC10" s="114"/>
    </row>
    <row r="11" spans="1:29" ht="11.25">
      <c r="A11" s="128" t="str">
        <f>'5. Vragenlijst'!A31</f>
        <v>1.2</v>
      </c>
      <c r="B11" s="132" t="str">
        <f>'5. Vragenlijst'!B31</f>
        <v>Is de uitzendorganisatie geregistreerd/erkend? </v>
      </c>
      <c r="C11" s="430" t="str">
        <f>'5. Vragenlijst'!C31</f>
        <v>Must</v>
      </c>
      <c r="D11" s="431">
        <f>'5. Vragenlijst'!E37</f>
        <v>1</v>
      </c>
      <c r="E11" s="429">
        <f>D11-'5. Vragenlijst'!F37</f>
        <v>0</v>
      </c>
      <c r="F11" s="432" t="str">
        <f>IF((D11-E11)&gt;0,"!!!","")</f>
        <v>!!!</v>
      </c>
      <c r="G11" s="431">
        <f>'5. Vragenlijst'!E38</f>
        <v>0</v>
      </c>
      <c r="H11" s="429">
        <f>G11-'5. Vragenlijst'!F38</f>
        <v>0</v>
      </c>
      <c r="I11" s="442" t="s">
        <v>82</v>
      </c>
      <c r="J11" s="430" t="str">
        <f>IF('5. Vragenlijst'!F32=1,"Onvolledig",IF('5. Vragenlijst'!F32=2,"Volledig zie opm.",IF('5. Vragenlijst'!F32=3,"Volledig","")))</f>
        <v>Onvolledig</v>
      </c>
      <c r="K11" s="434" t="str">
        <f>IF(J11="Onvolledig","!!!","")</f>
        <v>!!!</v>
      </c>
      <c r="L11" s="2">
        <f>IF(C11="Must",1,0)</f>
        <v>1</v>
      </c>
      <c r="M11" s="2">
        <f>IF(L11=1,(IF(J11="Volledig",1,0)),0)</f>
        <v>0</v>
      </c>
      <c r="N11" s="2">
        <f>IF(L11=1,(IF(J11="Volledig zie opm.",1,0)),0)</f>
        <v>0</v>
      </c>
      <c r="O11" s="147">
        <f>IF(L11=1,(IF(J11="Volledig zie N.B.",1,0)),0)</f>
        <v>0</v>
      </c>
      <c r="P11" s="115">
        <f>IF(L11=1,0,1)</f>
        <v>0</v>
      </c>
      <c r="Q11" s="2">
        <f>IF(L11=0,(IF(J11="Volledig",1,0)),0)</f>
        <v>0</v>
      </c>
      <c r="R11" s="2">
        <f>IF(P11=1,(IF(J11="Volledig zie opm.",1,0)),0)</f>
        <v>0</v>
      </c>
      <c r="S11" s="2">
        <f>IF(P11=1,(IF(J11="Volledig zie N.B.",1,0)),0)</f>
        <v>0</v>
      </c>
      <c r="T11" s="115">
        <f>IF(D11-E11=0,1,0)</f>
        <v>0</v>
      </c>
      <c r="U11" s="50">
        <v>0</v>
      </c>
      <c r="V11" s="137">
        <f>IF(AND(L11=1,J11="Volledig",T11=0),D11-E11,0)</f>
        <v>0</v>
      </c>
      <c r="W11" s="137">
        <f>IF(AND(L11=1,J11="Volledig",U11=0),G11-H11,0)</f>
        <v>0</v>
      </c>
      <c r="X11" s="140">
        <f>IF(AND(L11=1,J11="Volledig zie opm.",T11=0),D11-E11,0)</f>
        <v>0</v>
      </c>
      <c r="Y11" s="141">
        <f>IF(AND(L11=1,J11="Volledig zie opm.",U11=0),G11-H11,0)</f>
        <v>0</v>
      </c>
      <c r="Z11" s="2">
        <f>IF(AND(P11=1,J11="Volledig",T11=0),D11-E11,0)</f>
        <v>0</v>
      </c>
      <c r="AA11" s="2">
        <f>IF(AND(P11=1,J11="Volledig",U11=0),G11-H11,0)</f>
        <v>0</v>
      </c>
      <c r="AB11" s="115">
        <f>IF(AND(P11=1,J11="Volledig zie opm.",T11=0),D11-E11,0)</f>
        <v>0</v>
      </c>
      <c r="AC11" s="114">
        <f>IF(AND(P11=1,J11="Volledig zie opm.",U11=0),G11-H11,0)</f>
        <v>0</v>
      </c>
    </row>
    <row r="12" spans="1:29" ht="11.25">
      <c r="A12" s="130"/>
      <c r="B12" s="131">
        <f>IF('5. Vragenlijst'!B38="","",'5. Vragenlijst'!B38)</f>
      </c>
      <c r="C12" s="430"/>
      <c r="D12" s="431"/>
      <c r="E12" s="429"/>
      <c r="F12" s="432"/>
      <c r="G12" s="431"/>
      <c r="H12" s="429"/>
      <c r="I12" s="442"/>
      <c r="J12" s="430"/>
      <c r="K12" s="434"/>
      <c r="O12" s="147"/>
      <c r="P12" s="115"/>
      <c r="T12" s="115"/>
      <c r="U12" s="114"/>
      <c r="V12" s="137"/>
      <c r="W12" s="137"/>
      <c r="X12" s="140"/>
      <c r="Y12" s="141"/>
      <c r="AB12" s="115"/>
      <c r="AC12" s="114"/>
    </row>
    <row r="13" spans="1:29" ht="11.25">
      <c r="A13" s="128" t="str">
        <f>'5. Vragenlijst'!A44</f>
        <v>2.1</v>
      </c>
      <c r="B13" s="132" t="str">
        <f>'5. Vragenlijst'!B44</f>
        <v>Voert de uitzendorganisatie een actief VG-beleid? </v>
      </c>
      <c r="C13" s="430" t="str">
        <f>'5. Vragenlijst'!C44</f>
        <v>Must</v>
      </c>
      <c r="D13" s="431">
        <f>'5. Vragenlijst'!E62</f>
        <v>7</v>
      </c>
      <c r="E13" s="429">
        <f>D13-'5. Vragenlijst'!F62</f>
        <v>0</v>
      </c>
      <c r="F13" s="432" t="str">
        <f>IF((D13-E13)&gt;0,"!!!","")</f>
        <v>!!!</v>
      </c>
      <c r="G13" s="431">
        <f>'5. Vragenlijst'!E66</f>
        <v>3</v>
      </c>
      <c r="H13" s="429">
        <f>G13-'5. Vragenlijst'!F66</f>
        <v>0</v>
      </c>
      <c r="I13" s="432" t="str">
        <f>IF((G13-H13)&gt;0,"!!!","")</f>
        <v>!!!</v>
      </c>
      <c r="J13" s="430" t="str">
        <f>IF('5. Vragenlijst'!F45=1,"Onvolledig",IF('5. Vragenlijst'!F45=2,"Volledig zie opm.",IF('5. Vragenlijst'!F45=3,"Volledig","")))</f>
        <v>Onvolledig</v>
      </c>
      <c r="K13" s="434" t="str">
        <f>IF(J13="Onvolledig","!!!","")</f>
        <v>!!!</v>
      </c>
      <c r="L13" s="2">
        <f>IF(C13="Must",1,0)</f>
        <v>1</v>
      </c>
      <c r="M13" s="2">
        <f>IF(L13=1,(IF(J13="Volledig",1,0)),0)</f>
        <v>0</v>
      </c>
      <c r="N13" s="2">
        <f>IF(L13=1,(IF(J13="Volledig zie opm.",1,0)),0)</f>
        <v>0</v>
      </c>
      <c r="O13" s="147">
        <f>IF(L13=1,(IF(J13="Volledig zie N.B.",1,0)),0)</f>
        <v>0</v>
      </c>
      <c r="P13" s="115">
        <f>IF(L13=1,0,1)</f>
        <v>0</v>
      </c>
      <c r="Q13" s="2">
        <f>IF(L13=0,(IF(J13="Volledig",1,0)),0)</f>
        <v>0</v>
      </c>
      <c r="R13" s="2">
        <f>IF(P13=1,(IF(J13="Volledig zie opm.",1,0)),0)</f>
        <v>0</v>
      </c>
      <c r="S13" s="2">
        <f>IF(P13=1,(IF(J13="Volledig zie N.B.",1,0)),0)</f>
        <v>0</v>
      </c>
      <c r="T13" s="115">
        <f>IF(D13-E13=0,1,0)</f>
        <v>0</v>
      </c>
      <c r="U13" s="114">
        <f>IF(G13-H13=0,1,0)</f>
        <v>0</v>
      </c>
      <c r="V13" s="137">
        <f>IF(AND(L13=1,J13="Volledig",T13=0),D13-E13,0)</f>
        <v>0</v>
      </c>
      <c r="W13" s="137">
        <f>IF(AND(L13=1,J13="Volledig",U13=0),G13-H13,0)</f>
        <v>0</v>
      </c>
      <c r="X13" s="140">
        <f>IF(AND(L13=1,J13="Volledig zie opm.",T13=0),D13-E13,0)</f>
        <v>0</v>
      </c>
      <c r="Y13" s="141">
        <f>IF(AND(L13=1,J13="Volledig zie opm.",U13=0),G13-H13,0)</f>
        <v>0</v>
      </c>
      <c r="Z13" s="2">
        <f>IF(AND(P13=1,J13="Volledig",T13=0),D13-E13,0)</f>
        <v>0</v>
      </c>
      <c r="AA13" s="2">
        <f>IF(AND(P13=1,J13="Volledig",U13=0),G13-H13,0)</f>
        <v>0</v>
      </c>
      <c r="AB13" s="115">
        <f>IF(AND(P13=1,J13="Volledig zie opm.",T13=0),D13-E13,0)</f>
        <v>0</v>
      </c>
      <c r="AC13" s="114">
        <f>IF(AND(P13=1,J13="Volledig zie opm.",U13=0),G13-H13,0)</f>
        <v>0</v>
      </c>
    </row>
    <row r="14" spans="1:29" ht="11.25">
      <c r="A14" s="130"/>
      <c r="B14" s="131">
        <f>IF('5. Vragenlijst'!B66="","",'5. Vragenlijst'!B66)</f>
      </c>
      <c r="C14" s="430">
        <f>'5. Vragenlijst'!C45</f>
        <v>0</v>
      </c>
      <c r="D14" s="431"/>
      <c r="E14" s="429"/>
      <c r="F14" s="432"/>
      <c r="G14" s="431"/>
      <c r="H14" s="429"/>
      <c r="I14" s="432"/>
      <c r="J14" s="430"/>
      <c r="K14" s="434"/>
      <c r="O14" s="147"/>
      <c r="P14" s="115"/>
      <c r="T14" s="115"/>
      <c r="U14" s="114"/>
      <c r="V14" s="137"/>
      <c r="W14" s="137"/>
      <c r="X14" s="140"/>
      <c r="Y14" s="141"/>
      <c r="AB14" s="115"/>
      <c r="AC14" s="114"/>
    </row>
    <row r="15" spans="1:29" ht="11.25">
      <c r="A15" s="128" t="str">
        <f>'5. Vragenlijst'!A72</f>
        <v>2.2</v>
      </c>
      <c r="B15" s="129" t="str">
        <f>'5. Vragenlijst'!B72</f>
        <v>Is er een Veiligheid en Gezondheid functionaris aangesteld binnen de uitzendorganisatie? </v>
      </c>
      <c r="C15" s="430" t="str">
        <f>'5. Vragenlijst'!C72</f>
        <v>Must</v>
      </c>
      <c r="D15" s="431">
        <f>'5. Vragenlijst'!E83</f>
        <v>6</v>
      </c>
      <c r="E15" s="429">
        <f>D15-'5. Vragenlijst'!F83</f>
        <v>0</v>
      </c>
      <c r="F15" s="432" t="str">
        <f>IF((D15-E15)&gt;0,"!!!","")</f>
        <v>!!!</v>
      </c>
      <c r="G15" s="431">
        <f>'5. Vragenlijst'!E88</f>
        <v>4</v>
      </c>
      <c r="H15" s="429">
        <f>G15-'5. Vragenlijst'!F88</f>
        <v>0</v>
      </c>
      <c r="I15" s="432" t="str">
        <f>IF((G15-H15)&gt;0,"!!!","")</f>
        <v>!!!</v>
      </c>
      <c r="J15" s="430" t="str">
        <f>IF('5. Vragenlijst'!F73=1,"Onvolledig",IF('5. Vragenlijst'!F73=2,"Volledig zie opm.",IF('5. Vragenlijst'!F73=3,"Volledig","")))</f>
        <v>Onvolledig</v>
      </c>
      <c r="K15" s="434" t="str">
        <f>IF(J15="Onvolledig","!!!","")</f>
        <v>!!!</v>
      </c>
      <c r="L15" s="2">
        <f>IF(C15="Must",1,0)</f>
        <v>1</v>
      </c>
      <c r="M15" s="2">
        <f>IF(L15=1,(IF(J15="Volledig",1,0)),0)</f>
        <v>0</v>
      </c>
      <c r="N15" s="2">
        <f>IF(L15=1,(IF(J15="Volledig zie opm.",1,0)),0)</f>
        <v>0</v>
      </c>
      <c r="O15" s="147">
        <f>IF(L15=1,(IF(J15="Volledig zie N.B.",1,0)),0)</f>
        <v>0</v>
      </c>
      <c r="P15" s="115">
        <f>IF(L15=1,0,1)</f>
        <v>0</v>
      </c>
      <c r="Q15" s="2">
        <f>IF(L15=0,(IF(J15="Volledig",1,0)),0)</f>
        <v>0</v>
      </c>
      <c r="R15" s="2">
        <f>IF(P15=1,(IF(J15="Volledig zie opm.",1,0)),0)</f>
        <v>0</v>
      </c>
      <c r="S15" s="2">
        <f>IF(P15=1,(IF(J15="Volledig zie N.B.",1,0)),0)</f>
        <v>0</v>
      </c>
      <c r="T15" s="115">
        <f>IF(D15-E15=0,1,0)</f>
        <v>0</v>
      </c>
      <c r="U15" s="114">
        <f>IF(G15-H15=0,1,0)</f>
        <v>0</v>
      </c>
      <c r="V15" s="137">
        <f>IF(AND(L15=1,J15="Volledig",T15=0),D15-E15,0)</f>
        <v>0</v>
      </c>
      <c r="W15" s="137">
        <f>IF(AND(L15=1,J15="Volledig",U15=0),G15-H15,0)</f>
        <v>0</v>
      </c>
      <c r="X15" s="140">
        <f>IF(AND(L15=1,J15="Volledig zie opm.",T15=0),D15-E15,0)</f>
        <v>0</v>
      </c>
      <c r="Y15" s="141">
        <f>IF(AND(L15=1,J15="Volledig zie opm.",U15=0),G15-H15,0)</f>
        <v>0</v>
      </c>
      <c r="Z15" s="2">
        <f>IF(AND(P15=1,J15="Volledig",T15=0),D15-E15,0)</f>
        <v>0</v>
      </c>
      <c r="AA15" s="2">
        <f>IF(AND(P15=1,J15="Volledig",U15=0),G15-H15,0)</f>
        <v>0</v>
      </c>
      <c r="AB15" s="115">
        <f>IF(AND(P15=1,J15="Volledig zie opm.",T15=0),D15-E15,0)</f>
        <v>0</v>
      </c>
      <c r="AC15" s="114">
        <f>IF(AND(P15=1,J15="Volledig zie opm.",U15=0),G15-H15,0)</f>
        <v>0</v>
      </c>
    </row>
    <row r="16" spans="1:29" ht="11.25">
      <c r="A16" s="130"/>
      <c r="B16" s="131">
        <f>IF('5. Vragenlijst'!B88="","",'5. Vragenlijst'!B88)</f>
      </c>
      <c r="C16" s="430">
        <f>'5. Vragenlijst'!C73</f>
        <v>0</v>
      </c>
      <c r="D16" s="431"/>
      <c r="E16" s="429"/>
      <c r="F16" s="432"/>
      <c r="G16" s="431"/>
      <c r="H16" s="429"/>
      <c r="I16" s="432"/>
      <c r="J16" s="430"/>
      <c r="K16" s="434"/>
      <c r="O16" s="147"/>
      <c r="P16" s="115"/>
      <c r="T16" s="115"/>
      <c r="U16" s="114"/>
      <c r="V16" s="137"/>
      <c r="W16" s="137"/>
      <c r="X16" s="140"/>
      <c r="Y16" s="141"/>
      <c r="AB16" s="115"/>
      <c r="AC16" s="114"/>
    </row>
    <row r="17" spans="1:29" ht="11.25">
      <c r="A17" s="128" t="str">
        <f>'5. Vragenlijst'!A96</f>
        <v>2.3</v>
      </c>
      <c r="B17" s="132" t="str">
        <f>'5. Vragenlijst'!B96</f>
        <v>Bestaat er een VG-structuur in de uitzendorganisatie? </v>
      </c>
      <c r="C17" s="430" t="str">
        <f>'5. Vragenlijst'!C96</f>
        <v>Must</v>
      </c>
      <c r="D17" s="431">
        <f>'5. Vragenlijst'!E106</f>
        <v>3</v>
      </c>
      <c r="E17" s="429">
        <f>D17-'5. Vragenlijst'!F106</f>
        <v>0</v>
      </c>
      <c r="F17" s="432" t="str">
        <f>IF((D17-E17)&gt;0,"!!!","")</f>
        <v>!!!</v>
      </c>
      <c r="G17" s="431">
        <f>'5. Vragenlijst'!E110</f>
        <v>3</v>
      </c>
      <c r="H17" s="429">
        <f>G17-'5. Vragenlijst'!F110</f>
        <v>0</v>
      </c>
      <c r="I17" s="432" t="str">
        <f>IF((G17-H17)&gt;0,"!!!","")</f>
        <v>!!!</v>
      </c>
      <c r="J17" s="430" t="str">
        <f>IF('5. Vragenlijst'!F97=1,"Onvolledig",IF('5. Vragenlijst'!F97=2,"Volledig zie opm.",IF('5. Vragenlijst'!F97=3,"Volledig","")))</f>
        <v>Onvolledig</v>
      </c>
      <c r="K17" s="434" t="str">
        <f>IF(J17="Onvolledig","!!!","")</f>
        <v>!!!</v>
      </c>
      <c r="L17" s="2">
        <f>IF(C17="Must",1,0)</f>
        <v>1</v>
      </c>
      <c r="M17" s="2">
        <f>IF(L17=1,(IF(J17="Volledig",1,0)),0)</f>
        <v>0</v>
      </c>
      <c r="N17" s="2">
        <f>IF(L17=1,(IF(J17="Volledig zie opm.",1,0)),0)</f>
        <v>0</v>
      </c>
      <c r="O17" s="147">
        <f>IF(L17=1,(IF(J17="Volledig zie N.B.",1,0)),0)</f>
        <v>0</v>
      </c>
      <c r="P17" s="115">
        <f>IF(L17=1,0,1)</f>
        <v>0</v>
      </c>
      <c r="Q17" s="2">
        <f>IF(L17=0,(IF(J17="Volledig",1,0)),0)</f>
        <v>0</v>
      </c>
      <c r="R17" s="2">
        <f>IF(P17=1,(IF(J17="Volledig zie opm.",1,0)),0)</f>
        <v>0</v>
      </c>
      <c r="S17" s="2">
        <f>IF(P17=1,(IF(J17="Volledig zie N.B.",1,0)),0)</f>
        <v>0</v>
      </c>
      <c r="T17" s="115">
        <f>IF(D17-E17=0,1,0)</f>
        <v>0</v>
      </c>
      <c r="U17" s="114">
        <f>IF(G17-H17=0,1,0)</f>
        <v>0</v>
      </c>
      <c r="V17" s="137">
        <f>IF(AND(L17=1,J17="Volledig",T17=0),D17-E17,0)</f>
        <v>0</v>
      </c>
      <c r="W17" s="137">
        <f>IF(AND(L17=1,J17="Volledig",U17=0),G17-H17,0)</f>
        <v>0</v>
      </c>
      <c r="X17" s="140">
        <f>IF(AND(L17=1,J17="Volledig zie opm.",T17=0),D17-E17,0)</f>
        <v>0</v>
      </c>
      <c r="Y17" s="141">
        <f>IF(AND(L17=1,J17="Volledig zie opm.",U17=0),G17-H17,0)</f>
        <v>0</v>
      </c>
      <c r="Z17" s="2">
        <f>IF(AND(P17=1,J17="Volledig",T17=0),D17-E17,0)</f>
        <v>0</v>
      </c>
      <c r="AA17" s="2">
        <f>IF(AND(P17=1,J17="Volledig",U17=0),G17-H17,0)</f>
        <v>0</v>
      </c>
      <c r="AB17" s="115">
        <f>IF(AND(P17=1,J17="Volledig zie opm.",T17=0),D17-E17,0)</f>
        <v>0</v>
      </c>
      <c r="AC17" s="114">
        <f>IF(AND(P17=1,J17="Volledig zie opm.",U17=0),G17-H17,0)</f>
        <v>0</v>
      </c>
    </row>
    <row r="18" spans="1:29" ht="11.25">
      <c r="A18" s="130"/>
      <c r="B18" s="131">
        <f>IF('5. Vragenlijst'!B110="","",'5. Vragenlijst'!B110)</f>
      </c>
      <c r="C18" s="430"/>
      <c r="D18" s="431"/>
      <c r="E18" s="429"/>
      <c r="F18" s="432"/>
      <c r="G18" s="431"/>
      <c r="H18" s="429"/>
      <c r="I18" s="432"/>
      <c r="J18" s="430"/>
      <c r="K18" s="434"/>
      <c r="O18" s="147"/>
      <c r="P18" s="115"/>
      <c r="T18" s="115"/>
      <c r="U18" s="114"/>
      <c r="V18" s="137"/>
      <c r="W18" s="137"/>
      <c r="X18" s="140"/>
      <c r="Y18" s="141"/>
      <c r="AB18" s="115"/>
      <c r="AC18" s="114"/>
    </row>
    <row r="19" spans="1:29" ht="22.5">
      <c r="A19" s="128" t="str">
        <f>'5. Vragenlijst'!A116</f>
        <v>2.4</v>
      </c>
      <c r="B19" s="132" t="str">
        <f>'5. Vragenlijst'!B116</f>
        <v>Hebben alle intercedenten en leidinggevenden een formele veiligheids- en gezondheidsopleiding gevolgd? </v>
      </c>
      <c r="C19" s="430" t="str">
        <f>'5. Vragenlijst'!C116</f>
        <v>Must</v>
      </c>
      <c r="D19" s="431">
        <f>'5. Vragenlijst'!E123</f>
        <v>2</v>
      </c>
      <c r="E19" s="429">
        <f>D19-'5. Vragenlijst'!F123</f>
        <v>0</v>
      </c>
      <c r="F19" s="432" t="str">
        <f>IF((D19-E19)&gt;0,"!!!","")</f>
        <v>!!!</v>
      </c>
      <c r="G19" s="431">
        <f>'5. Vragenlijst'!E126</f>
        <v>2</v>
      </c>
      <c r="H19" s="429">
        <f>G19-'5. Vragenlijst'!F126</f>
        <v>0</v>
      </c>
      <c r="I19" s="432" t="str">
        <f>IF((G19-H19)&gt;0,"!!!","")</f>
        <v>!!!</v>
      </c>
      <c r="J19" s="430" t="str">
        <f>IF('5. Vragenlijst'!F117=1,"Onvolledig",IF('5. Vragenlijst'!F117=2,"Volledig zie opm.",IF('5. Vragenlijst'!F117=3,"Volledig","")))</f>
        <v>Onvolledig</v>
      </c>
      <c r="K19" s="434" t="str">
        <f>IF(J19="Onvolledig","!!!","")</f>
        <v>!!!</v>
      </c>
      <c r="L19" s="2">
        <f>IF(C19="Must",1,0)</f>
        <v>1</v>
      </c>
      <c r="M19" s="2">
        <f>IF(L19=1,(IF(J19="Volledig",1,0)),0)</f>
        <v>0</v>
      </c>
      <c r="N19" s="2">
        <f>IF(L19=1,(IF(J19="Volledig zie opm.",1,0)),0)</f>
        <v>0</v>
      </c>
      <c r="O19" s="147">
        <f>IF(L19=1,(IF(J19="Volledig zie N.B.",1,0)),0)</f>
        <v>0</v>
      </c>
      <c r="P19" s="115">
        <f>IF(L19=1,0,1)</f>
        <v>0</v>
      </c>
      <c r="Q19" s="2">
        <f>IF(L19=0,(IF(J19="Volledig",1,0)),0)</f>
        <v>0</v>
      </c>
      <c r="R19" s="2">
        <f>IF(P19=1,(IF(J19="Volledig zie opm.",1,0)),0)</f>
        <v>0</v>
      </c>
      <c r="S19" s="2">
        <f>IF(P19=1,(IF(J19="Volledig zie N.B.",1,0)),0)</f>
        <v>0</v>
      </c>
      <c r="T19" s="115">
        <f>IF(D19-E19=0,1,0)</f>
        <v>0</v>
      </c>
      <c r="U19" s="114">
        <f>IF(G19-H19=0,1,0)</f>
        <v>0</v>
      </c>
      <c r="V19" s="137">
        <f>IF(AND(L19=1,J19="Volledig",T19=0),D19-E19,0)</f>
        <v>0</v>
      </c>
      <c r="W19" s="137">
        <f>IF(AND(L19=1,J19="Volledig",U19=0),G19-H19,0)</f>
        <v>0</v>
      </c>
      <c r="X19" s="140">
        <f>IF(AND(L19=1,J19="Volledig zie opm.",T19=0),D19-E19,0)</f>
        <v>0</v>
      </c>
      <c r="Y19" s="141">
        <f>IF(AND(L19=1,J19="Volledig zie opm.",U19=0),G19-H19,0)</f>
        <v>0</v>
      </c>
      <c r="Z19" s="2">
        <f>IF(AND(P19=1,J19="Volledig",T19=0),D19-E19,0)</f>
        <v>0</v>
      </c>
      <c r="AA19" s="2">
        <f>IF(AND(P19=1,J19="Volledig",U19=0),G19-H19,0)</f>
        <v>0</v>
      </c>
      <c r="AB19" s="115">
        <f>IF(AND(P19=1,J19="Volledig zie opm.",T19=0),D19-E19,0)</f>
        <v>0</v>
      </c>
      <c r="AC19" s="114">
        <f>IF(AND(P19=1,J19="Volledig zie opm.",U19=0),G19-H19,0)</f>
        <v>0</v>
      </c>
    </row>
    <row r="20" spans="1:29" ht="11.25">
      <c r="A20" s="130"/>
      <c r="B20" s="131">
        <f>IF('5. Vragenlijst'!B126="","",'5. Vragenlijst'!B126)</f>
      </c>
      <c r="C20" s="430"/>
      <c r="D20" s="431"/>
      <c r="E20" s="429"/>
      <c r="F20" s="432"/>
      <c r="G20" s="431"/>
      <c r="H20" s="429"/>
      <c r="I20" s="432"/>
      <c r="J20" s="430"/>
      <c r="K20" s="434"/>
      <c r="O20" s="147"/>
      <c r="P20" s="115"/>
      <c r="T20" s="115"/>
      <c r="U20" s="114"/>
      <c r="V20" s="137"/>
      <c r="W20" s="137"/>
      <c r="X20" s="140"/>
      <c r="Y20" s="141"/>
      <c r="AB20" s="115"/>
      <c r="AC20" s="114"/>
    </row>
    <row r="21" spans="1:29" ht="22.5">
      <c r="A21" s="128" t="str">
        <f>'5. Vragenlijst'!A135</f>
        <v>2.5</v>
      </c>
      <c r="B21" s="132" t="str">
        <f>'5. Vragenlijst'!B135</f>
        <v>Bestaat er voor eigen medewerkers een bedrijfseigen voorlichting over de VG-aspecten die van belang zijn bij de uitzending? </v>
      </c>
      <c r="C21" s="430" t="str">
        <f>'5. Vragenlijst'!C135</f>
        <v>Must</v>
      </c>
      <c r="D21" s="431">
        <f>'5. Vragenlijst'!E146</f>
        <v>4</v>
      </c>
      <c r="E21" s="429">
        <f>D21-'5. Vragenlijst'!F146</f>
        <v>0</v>
      </c>
      <c r="F21" s="432" t="str">
        <f>IF((D21-E21)&gt;0,"!!!","")</f>
        <v>!!!</v>
      </c>
      <c r="G21" s="431">
        <f>'5. Vragenlijst'!E150</f>
        <v>3</v>
      </c>
      <c r="H21" s="429">
        <f>G21-'5. Vragenlijst'!F150</f>
        <v>0</v>
      </c>
      <c r="I21" s="432" t="str">
        <f>IF((G21-H21)&gt;0,"!!!","")</f>
        <v>!!!</v>
      </c>
      <c r="J21" s="430" t="str">
        <f>IF('5. Vragenlijst'!F136=1,"Onvolledig",IF('5. Vragenlijst'!F136=2,"Volledig zie opm.",IF('5. Vragenlijst'!F136=3,"Volledig","")))</f>
        <v>Onvolledig</v>
      </c>
      <c r="K21" s="434" t="str">
        <f>IF(J21="Onvolledig","!!!","")</f>
        <v>!!!</v>
      </c>
      <c r="L21" s="2">
        <f>IF(C21="Must",1,0)</f>
        <v>1</v>
      </c>
      <c r="M21" s="2">
        <f>IF(L21=1,(IF(J21="Volledig",1,0)),0)</f>
        <v>0</v>
      </c>
      <c r="N21" s="2">
        <f>IF(L21=1,(IF(J21="Volledig zie opm.",1,0)),0)</f>
        <v>0</v>
      </c>
      <c r="O21" s="147">
        <f>IF(L21=1,(IF(J21="Volledig zie N.B.",1,0)),0)</f>
        <v>0</v>
      </c>
      <c r="P21" s="115">
        <f>IF(L21=1,0,1)</f>
        <v>0</v>
      </c>
      <c r="Q21" s="2">
        <f>IF(L21=0,(IF(J21="Volledig",1,0)),0)</f>
        <v>0</v>
      </c>
      <c r="R21" s="2">
        <f>IF(P21=1,(IF(J21="Volledig zie opm.",1,0)),0)</f>
        <v>0</v>
      </c>
      <c r="S21" s="2">
        <f>IF(P21=1,(IF(J21="Volledig zie N.B.",1,0)),0)</f>
        <v>0</v>
      </c>
      <c r="T21" s="115">
        <f>IF(D21-E21=0,1,0)</f>
        <v>0</v>
      </c>
      <c r="U21" s="114">
        <f>IF(G21-H21=0,1,0)</f>
        <v>0</v>
      </c>
      <c r="V21" s="137">
        <f>IF(AND(L21=1,J21="Volledig",T21=0),D21-E21,0)</f>
        <v>0</v>
      </c>
      <c r="W21" s="137">
        <f>IF(AND(L21=1,J21="Volledig",U21=0),G21-H21,0)</f>
        <v>0</v>
      </c>
      <c r="X21" s="140">
        <f>IF(AND(L21=1,J21="Volledig zie opm.",T21=0),D21-E21,0)</f>
        <v>0</v>
      </c>
      <c r="Y21" s="141">
        <f>IF(AND(L21=1,J21="Volledig zie opm.",U21=0),G21-H21,0)</f>
        <v>0</v>
      </c>
      <c r="Z21" s="2">
        <f>IF(AND(P21=1,J21="Volledig",T21=0),D21-E21,0)</f>
        <v>0</v>
      </c>
      <c r="AA21" s="2">
        <f>IF(AND(P21=1,J21="Volledig",U21=0),G21-H21,0)</f>
        <v>0</v>
      </c>
      <c r="AB21" s="115">
        <f>IF(AND(P21=1,J21="Volledig zie opm.",T21=0),D21-E21,0)</f>
        <v>0</v>
      </c>
      <c r="AC21" s="114">
        <f>IF(AND(P21=1,J21="Volledig zie opm.",U21=0),G21-H21,0)</f>
        <v>0</v>
      </c>
    </row>
    <row r="22" spans="1:29" ht="11.25">
      <c r="A22" s="130"/>
      <c r="B22" s="131">
        <f>IF('5. Vragenlijst'!B150="","",'5. Vragenlijst'!B150)</f>
      </c>
      <c r="C22" s="430">
        <f>'5. Vragenlijst'!C136</f>
        <v>0</v>
      </c>
      <c r="D22" s="431"/>
      <c r="E22" s="429"/>
      <c r="F22" s="432"/>
      <c r="G22" s="431"/>
      <c r="H22" s="429"/>
      <c r="I22" s="432"/>
      <c r="J22" s="430"/>
      <c r="K22" s="434"/>
      <c r="O22" s="147"/>
      <c r="P22" s="115"/>
      <c r="T22" s="115"/>
      <c r="U22" s="114"/>
      <c r="V22" s="137"/>
      <c r="W22" s="137"/>
      <c r="X22" s="140"/>
      <c r="Y22" s="141"/>
      <c r="AB22" s="115"/>
      <c r="AC22" s="114"/>
    </row>
    <row r="23" spans="1:29" ht="11.25">
      <c r="A23" s="128" t="str">
        <f>'5. Vragenlijst'!A156</f>
        <v>2.6</v>
      </c>
      <c r="B23" s="132" t="str">
        <f>'5. Vragenlijst'!B156</f>
        <v>Is er binnen de uitzendorganisatie overleg over de VG-aspecten van uitzendkrachten?  </v>
      </c>
      <c r="C23" s="430" t="str">
        <f>'5. Vragenlijst'!C156</f>
        <v>Must</v>
      </c>
      <c r="D23" s="431">
        <f>'5. Vragenlijst'!E165</f>
        <v>4</v>
      </c>
      <c r="E23" s="429">
        <f>D23-'5. Vragenlijst'!F165</f>
        <v>0</v>
      </c>
      <c r="F23" s="432" t="str">
        <f>IF((D23-E23)&gt;0,"!!!","")</f>
        <v>!!!</v>
      </c>
      <c r="G23" s="431">
        <f>'5. Vragenlijst'!E168</f>
        <v>2</v>
      </c>
      <c r="H23" s="429">
        <f>G23-'5. Vragenlijst'!F168</f>
        <v>0</v>
      </c>
      <c r="I23" s="432" t="str">
        <f>IF((G23-H23)&gt;0,"!!!","")</f>
        <v>!!!</v>
      </c>
      <c r="J23" s="430" t="str">
        <f>IF('5. Vragenlijst'!F157=1,"Onvolledig",IF('5. Vragenlijst'!F157=2,"Volledig zie opm.",IF('5. Vragenlijst'!F157=3,"Volledig","")))</f>
        <v>Onvolledig</v>
      </c>
      <c r="K23" s="434" t="str">
        <f>IF(J23="Onvolledig","!!!","")</f>
        <v>!!!</v>
      </c>
      <c r="L23" s="2">
        <f>IF(C23="Must",1,0)</f>
        <v>1</v>
      </c>
      <c r="M23" s="2">
        <f>IF(L23=1,(IF(J23="Volledig",1,0)),0)</f>
        <v>0</v>
      </c>
      <c r="N23" s="2">
        <f>IF(L23=1,(IF(J23="Volledig zie opm.",1,0)),0)</f>
        <v>0</v>
      </c>
      <c r="O23" s="147">
        <f>IF(L23=1,(IF(J23="Volledig zie N.B.",1,0)),0)</f>
        <v>0</v>
      </c>
      <c r="P23" s="115">
        <f>IF(L23=1,0,1)</f>
        <v>0</v>
      </c>
      <c r="Q23" s="2">
        <f>IF(L23=0,(IF(J23="Volledig",1,0)),0)</f>
        <v>0</v>
      </c>
      <c r="R23" s="2">
        <f>IF(P23=1,(IF(J23="Volledig zie opm.",1,0)),0)</f>
        <v>0</v>
      </c>
      <c r="S23" s="2">
        <f>IF(P23=1,(IF(J23="Volledig zie N.B.",1,0)),0)</f>
        <v>0</v>
      </c>
      <c r="T23" s="115">
        <f>IF(D23-E23=0,1,0)</f>
        <v>0</v>
      </c>
      <c r="U23" s="114">
        <f>IF(G23-H23=0,1,0)</f>
        <v>0</v>
      </c>
      <c r="V23" s="137">
        <f>IF(AND(L23=1,J23="Volledig",T23=0),D23-E23,0)</f>
        <v>0</v>
      </c>
      <c r="W23" s="137">
        <f>IF(AND(L23=1,J23="Volledig",U23=0),G23-H23,0)</f>
        <v>0</v>
      </c>
      <c r="X23" s="140">
        <f>IF(AND(L23=1,J23="Volledig zie opm.",T23=0),D23-E23,0)</f>
        <v>0</v>
      </c>
      <c r="Y23" s="141">
        <f>IF(AND(L23=1,J23="Volledig zie opm.",U23=0),G23-H23,0)</f>
        <v>0</v>
      </c>
      <c r="Z23" s="2">
        <f>IF(AND(P23=1,J23="Volledig",T23=0),D23-E23,0)</f>
        <v>0</v>
      </c>
      <c r="AA23" s="2">
        <f>IF(AND(P23=1,J23="Volledig",U23=0),G23-H23,0)</f>
        <v>0</v>
      </c>
      <c r="AB23" s="115">
        <f>IF(AND(P23=1,J23="Volledig zie opm.",T23=0),D23-E23,0)</f>
        <v>0</v>
      </c>
      <c r="AC23" s="114">
        <f>IF(AND(P23=1,J23="Volledig zie opm.",U23=0),G23-H23,0)</f>
        <v>0</v>
      </c>
    </row>
    <row r="24" spans="1:29" ht="11.25">
      <c r="A24" s="130"/>
      <c r="B24" s="131">
        <f>IF('5. Vragenlijst'!B168="","",'5. Vragenlijst'!B168)</f>
      </c>
      <c r="C24" s="430">
        <f>'5. Vragenlijst'!C157</f>
        <v>0</v>
      </c>
      <c r="D24" s="431"/>
      <c r="E24" s="429"/>
      <c r="F24" s="432"/>
      <c r="G24" s="431"/>
      <c r="H24" s="429"/>
      <c r="I24" s="432"/>
      <c r="J24" s="430"/>
      <c r="K24" s="434"/>
      <c r="O24" s="147"/>
      <c r="P24" s="115"/>
      <c r="T24" s="115"/>
      <c r="U24" s="114"/>
      <c r="V24" s="137"/>
      <c r="W24" s="137"/>
      <c r="X24" s="140"/>
      <c r="Y24" s="141"/>
      <c r="AB24" s="115"/>
      <c r="AC24" s="114"/>
    </row>
    <row r="25" spans="1:29" ht="11.25">
      <c r="A25" s="128" t="str">
        <f>'5. Vragenlijst'!A174</f>
        <v>3.1</v>
      </c>
      <c r="B25" s="132" t="str">
        <f>'5. Vragenlijst'!B174</f>
        <v>Wordt bij de inschrijving van de uitzendkracht een dossier aangelegd? </v>
      </c>
      <c r="C25" s="430" t="str">
        <f>'5. Vragenlijst'!C174</f>
        <v>Must</v>
      </c>
      <c r="D25" s="431">
        <f>'5. Vragenlijst'!E184</f>
        <v>3</v>
      </c>
      <c r="E25" s="429">
        <f>D25-'5. Vragenlijst'!F184</f>
        <v>0</v>
      </c>
      <c r="F25" s="432" t="str">
        <f>IF((D25-E25)&gt;0,"!!!","")</f>
        <v>!!!</v>
      </c>
      <c r="G25" s="431">
        <f>'5. Vragenlijst'!E188</f>
        <v>3</v>
      </c>
      <c r="H25" s="429">
        <f>G25-'5. Vragenlijst'!F188</f>
        <v>0</v>
      </c>
      <c r="I25" s="432" t="str">
        <f>IF((G25-H25)&gt;0,"!!!","")</f>
        <v>!!!</v>
      </c>
      <c r="J25" s="430" t="str">
        <f>IF('5. Vragenlijst'!F175=1,"Onvolledig",IF('5. Vragenlijst'!F175=2,"Volledig zie opm.",IF('5. Vragenlijst'!F175=3,"Volledig","")))</f>
        <v>Onvolledig</v>
      </c>
      <c r="K25" s="434" t="str">
        <f>IF(J25="Onvolledig","!!!","")</f>
        <v>!!!</v>
      </c>
      <c r="L25" s="2">
        <f>IF(C25="Must",1,0)</f>
        <v>1</v>
      </c>
      <c r="M25" s="2">
        <f>IF(L25=1,(IF(J25="Volledig",1,0)),0)</f>
        <v>0</v>
      </c>
      <c r="N25" s="2">
        <f>IF(L25=1,(IF(J25="Volledig zie opm.",1,0)),0)</f>
        <v>0</v>
      </c>
      <c r="O25" s="147">
        <f>IF(L25=1,(IF(J25="Volledig zie N.B.",1,0)),0)</f>
        <v>0</v>
      </c>
      <c r="P25" s="115">
        <f>IF(L25=1,0,1)</f>
        <v>0</v>
      </c>
      <c r="Q25" s="2">
        <f>IF(L25=0,(IF(J25="Volledig",1,0)),0)</f>
        <v>0</v>
      </c>
      <c r="R25" s="2">
        <f>IF(P25=1,(IF(J25="Volledig zie opm.",1,0)),0)</f>
        <v>0</v>
      </c>
      <c r="S25" s="2">
        <f>IF(P25=1,(IF(J25="Volledig zie N.B.",1,0)),0)</f>
        <v>0</v>
      </c>
      <c r="T25" s="115">
        <f>IF(D25-E25=0,1,0)</f>
        <v>0</v>
      </c>
      <c r="U25" s="114">
        <f>IF(G25-H25=0,1,0)</f>
        <v>0</v>
      </c>
      <c r="V25" s="137">
        <f>IF(AND(L25=1,J25="Volledig",T25=0),D25-E25,0)</f>
        <v>0</v>
      </c>
      <c r="W25" s="137">
        <f>IF(AND(L25=1,J25="Volledig",U25=0),G25-H25,0)</f>
        <v>0</v>
      </c>
      <c r="X25" s="140">
        <f>IF(AND(L25=1,J25="Volledig zie opm.",T25=0),D25-E25,0)</f>
        <v>0</v>
      </c>
      <c r="Y25" s="141">
        <f>IF(AND(L25=1,J25="Volledig zie opm.",U25=0),G25-H25,0)</f>
        <v>0</v>
      </c>
      <c r="Z25" s="2">
        <f>IF(AND(P25=1,J25="Volledig",T25=0),D25-E25,0)</f>
        <v>0</v>
      </c>
      <c r="AA25" s="2">
        <f>IF(AND(P25=1,J25="Volledig",U25=0),G25-H25,0)</f>
        <v>0</v>
      </c>
      <c r="AB25" s="115">
        <f>IF(AND(P25=1,J25="Volledig zie opm.",T25=0),D25-E25,0)</f>
        <v>0</v>
      </c>
      <c r="AC25" s="114">
        <f>IF(AND(P25=1,J25="Volledig zie opm.",U25=0),G25-H25,0)</f>
        <v>0</v>
      </c>
    </row>
    <row r="26" spans="1:29" ht="11.25">
      <c r="A26" s="130"/>
      <c r="B26" s="131">
        <f>IF('5. Vragenlijst'!B188="","",'5. Vragenlijst'!B188)</f>
      </c>
      <c r="C26" s="430">
        <f>'5. Vragenlijst'!C175</f>
        <v>0</v>
      </c>
      <c r="D26" s="431"/>
      <c r="E26" s="429"/>
      <c r="F26" s="432"/>
      <c r="G26" s="431"/>
      <c r="H26" s="429"/>
      <c r="I26" s="432"/>
      <c r="J26" s="430"/>
      <c r="K26" s="434"/>
      <c r="O26" s="147"/>
      <c r="P26" s="115"/>
      <c r="T26" s="115"/>
      <c r="U26" s="114"/>
      <c r="V26" s="137"/>
      <c r="W26" s="137"/>
      <c r="X26" s="140"/>
      <c r="Y26" s="141"/>
      <c r="AB26" s="115"/>
      <c r="AC26" s="114"/>
    </row>
    <row r="27" spans="1:29" ht="22.5">
      <c r="A27" s="128" t="str">
        <f>'5. Vragenlijst'!A194</f>
        <v>3.2</v>
      </c>
      <c r="B27" s="132" t="str">
        <f>'5. Vragenlijst'!B194</f>
        <v>Bestaat er een adequate procedure voor het correct beheren en invullen van het veiligheidspaspoort, indien een veiligheidspaspoort wordt gehanteerd?                           </v>
      </c>
      <c r="C27" s="430" t="str">
        <f>'5. Vragenlijst'!C194</f>
        <v>Must</v>
      </c>
      <c r="D27" s="431">
        <f>IF('5. Vragenlijst'!F195=4,0,'5. Vragenlijst'!E203)</f>
        <v>4</v>
      </c>
      <c r="E27" s="429">
        <f>IF('5. Vragenlijst'!F195=4,0,D27-'5. Vragenlijst'!F203)</f>
        <v>0</v>
      </c>
      <c r="F27" s="432" t="str">
        <f>IF((D27-E27)&gt;0,"!!!","")</f>
        <v>!!!</v>
      </c>
      <c r="G27" s="431">
        <f>IF('5. Vragenlijst'!F195=4,0,'5. Vragenlijst'!E206)</f>
        <v>2</v>
      </c>
      <c r="H27" s="429">
        <f>IF('5. Vragenlijst'!F195=4,0,G27-'5. Vragenlijst'!F206)</f>
        <v>0</v>
      </c>
      <c r="I27" s="432" t="str">
        <f>IF((G27-H27)&gt;0,"!!!","")</f>
        <v>!!!</v>
      </c>
      <c r="J27" s="430" t="str">
        <f>IF('5. Vragenlijst'!F195=1,"Onvolledig",IF('5. Vragenlijst'!F195=2,"Volledig zie opm.",IF('5. Vragenlijst'!F195=3,"Volledig",IF('5. Vragenlijst'!F195=4,"Volledig zie N.B.",""))))</f>
        <v>Onvolledig</v>
      </c>
      <c r="K27" s="434" t="str">
        <f>IF(J27="Onvolledig","!!!","")</f>
        <v>!!!</v>
      </c>
      <c r="L27" s="2">
        <f>IF(C27="Must",1,0)</f>
        <v>1</v>
      </c>
      <c r="M27" s="2">
        <f>IF(L27=1,(IF(J27="Volledig",1,0)),0)</f>
        <v>0</v>
      </c>
      <c r="N27" s="2">
        <f>IF(L27=1,(IF(J27="Volledig zie opm.",1,0)),0)</f>
        <v>0</v>
      </c>
      <c r="O27" s="147">
        <f>IF(L27=1,(IF(J27="Volledig zie N.B.",1,0)),0)</f>
        <v>0</v>
      </c>
      <c r="P27" s="115">
        <f>IF(L27=1,0,1)</f>
        <v>0</v>
      </c>
      <c r="Q27" s="2">
        <f>IF(L27=0,(IF(J27="Volledig",1,0)),0)</f>
        <v>0</v>
      </c>
      <c r="R27" s="2">
        <f>IF(P27=1,(IF(J27="Volledig zie opm.",1,0)),0)</f>
        <v>0</v>
      </c>
      <c r="S27" s="2">
        <f>IF(P27=1,(IF(J27="Volledig zie N.B.",1,0)),0)</f>
        <v>0</v>
      </c>
      <c r="T27" s="115">
        <f>IF(D27-E27=0,1,0)</f>
        <v>0</v>
      </c>
      <c r="U27" s="114">
        <f>IF(G27-H27=0,1,0)</f>
        <v>0</v>
      </c>
      <c r="V27" s="137">
        <f>IF(AND(L27=1,J27="Volledig",T27=0),D27-E27,0)</f>
        <v>0</v>
      </c>
      <c r="W27" s="137">
        <f>IF(AND(L27=1,J27="Volledig",U27=0),G27-H27,0)</f>
        <v>0</v>
      </c>
      <c r="X27" s="140">
        <f>IF(AND(L27=1,J27="Volledig zie opm.",T27=0),D27-E27,0)</f>
        <v>0</v>
      </c>
      <c r="Y27" s="141">
        <f>IF(AND(L27=1,J27="Volledig zie opm.",U27=0),G27-H27,0)</f>
        <v>0</v>
      </c>
      <c r="Z27" s="2">
        <f>IF(AND(P27=1,J27="Volledig",T27=0),D27-E27,0)</f>
        <v>0</v>
      </c>
      <c r="AA27" s="2">
        <f>IF(AND(P27=1,J27="Volledig",U27=0),G27-H27,0)</f>
        <v>0</v>
      </c>
      <c r="AB27" s="115">
        <f>IF(AND(P27=1,J27="Volledig zie opm.",T27=0),D27-E27,0)</f>
        <v>0</v>
      </c>
      <c r="AC27" s="114">
        <f>IF(AND(P27=1,J27="Volledig zie opm.",U27=0),G27-H27,0)</f>
        <v>0</v>
      </c>
    </row>
    <row r="28" spans="1:29" ht="11.25">
      <c r="A28" s="130"/>
      <c r="B28" s="131">
        <f>IF('5. Vragenlijst'!B206="","",'5. Vragenlijst'!B206)</f>
      </c>
      <c r="C28" s="430">
        <f>'5. Vragenlijst'!C195</f>
        <v>0</v>
      </c>
      <c r="D28" s="431"/>
      <c r="E28" s="429"/>
      <c r="F28" s="432"/>
      <c r="G28" s="431"/>
      <c r="H28" s="429"/>
      <c r="I28" s="432"/>
      <c r="J28" s="430"/>
      <c r="K28" s="434"/>
      <c r="O28" s="147"/>
      <c r="P28" s="115"/>
      <c r="T28" s="115"/>
      <c r="U28" s="114"/>
      <c r="V28" s="137"/>
      <c r="W28" s="137"/>
      <c r="X28" s="140"/>
      <c r="Y28" s="141"/>
      <c r="AB28" s="115"/>
      <c r="AC28" s="114"/>
    </row>
    <row r="29" spans="1:29" ht="22.5">
      <c r="A29" s="128" t="str">
        <f>'5. Vragenlijst'!A213</f>
        <v>4.1</v>
      </c>
      <c r="B29" s="132" t="str">
        <f>'5. Vragenlijst'!B213</f>
        <v>Worden bij de aanvraag door de inlener naar uitzendkrachten de noodzakelijke aandachtspunten vastgelegd? </v>
      </c>
      <c r="C29" s="430" t="str">
        <f>'5. Vragenlijst'!C213</f>
        <v>Must</v>
      </c>
      <c r="D29" s="431">
        <f>'5. Vragenlijst'!E221</f>
        <v>3</v>
      </c>
      <c r="E29" s="429">
        <f>D29-'5. Vragenlijst'!F221</f>
        <v>0</v>
      </c>
      <c r="F29" s="432" t="str">
        <f>IF((D29-E29)&gt;0,"!!!","")</f>
        <v>!!!</v>
      </c>
      <c r="G29" s="431">
        <f>'5. Vragenlijst'!E224</f>
        <v>2</v>
      </c>
      <c r="H29" s="429">
        <f>G29-'5. Vragenlijst'!F224</f>
        <v>0</v>
      </c>
      <c r="I29" s="432" t="str">
        <f>IF((G29-H29)&gt;0,"!!!","")</f>
        <v>!!!</v>
      </c>
      <c r="J29" s="430" t="str">
        <f>IF('5. Vragenlijst'!F214=1,"Onvolledig",IF('5. Vragenlijst'!F214=2,"Volledig zie opm.",IF('5. Vragenlijst'!F214=3,"Volledig","")))</f>
        <v>Onvolledig</v>
      </c>
      <c r="K29" s="434" t="str">
        <f>IF(J29="Onvolledig","!!!","")</f>
        <v>!!!</v>
      </c>
      <c r="L29" s="2">
        <f>IF(C29="Must",1,0)</f>
        <v>1</v>
      </c>
      <c r="M29" s="2">
        <f>IF(L29=1,(IF(J29="Volledig",1,0)),0)</f>
        <v>0</v>
      </c>
      <c r="N29" s="2">
        <f>IF(L29=1,(IF(J29="Volledig zie opm.",1,0)),0)</f>
        <v>0</v>
      </c>
      <c r="O29" s="147">
        <f>IF(L29=1,(IF(J29="Volledig zie N.B.",1,0)),0)</f>
        <v>0</v>
      </c>
      <c r="P29" s="115">
        <f>IF(L29=1,0,1)</f>
        <v>0</v>
      </c>
      <c r="Q29" s="2">
        <f>IF(L29=0,(IF(J29="Volledig",1,0)),0)</f>
        <v>0</v>
      </c>
      <c r="R29" s="2">
        <f>IF(P29=1,(IF(J29="Volledig zie opm.",1,0)),0)</f>
        <v>0</v>
      </c>
      <c r="S29" s="2">
        <f>IF(P29=1,(IF(J29="Volledig zie N.B.",1,0)),0)</f>
        <v>0</v>
      </c>
      <c r="T29" s="115">
        <f>IF(D29-E29=0,1,0)</f>
        <v>0</v>
      </c>
      <c r="U29" s="114">
        <f>IF(G29-H29=0,1,0)</f>
        <v>0</v>
      </c>
      <c r="V29" s="137">
        <f>IF(AND(L29=1,J29="Volledig",T29=0),D29-E29,0)</f>
        <v>0</v>
      </c>
      <c r="W29" s="137">
        <f>IF(AND(L29=1,J29="Volledig",U29=0),G29-H29,0)</f>
        <v>0</v>
      </c>
      <c r="X29" s="140">
        <f>IF(AND(L29=1,J29="Volledig zie opm.",T29=0),D29-E29,0)</f>
        <v>0</v>
      </c>
      <c r="Y29" s="141">
        <f>IF(AND(L29=1,J29="Volledig zie opm.",U29=0),G29-H29,0)</f>
        <v>0</v>
      </c>
      <c r="Z29" s="2">
        <f>IF(AND(P29=1,J29="Volledig",T29=0),D29-E29,0)</f>
        <v>0</v>
      </c>
      <c r="AA29" s="2">
        <f>IF(AND(P29=1,J29="Volledig",U29=0),G29-H29,0)</f>
        <v>0</v>
      </c>
      <c r="AB29" s="115">
        <f>IF(AND(P29=1,J29="Volledig zie opm.",T29=0),D29-E29,0)</f>
        <v>0</v>
      </c>
      <c r="AC29" s="114">
        <f>IF(AND(P29=1,J29="Volledig zie opm.",U29=0),G29-H29,0)</f>
        <v>0</v>
      </c>
    </row>
    <row r="30" spans="1:29" ht="11.25">
      <c r="A30" s="130"/>
      <c r="B30" s="131">
        <f>IF('5. Vragenlijst'!B224="","",'5. Vragenlijst'!B224)</f>
      </c>
      <c r="C30" s="430"/>
      <c r="D30" s="431"/>
      <c r="E30" s="429"/>
      <c r="F30" s="432"/>
      <c r="G30" s="431"/>
      <c r="H30" s="429"/>
      <c r="I30" s="432"/>
      <c r="J30" s="430"/>
      <c r="K30" s="434"/>
      <c r="O30" s="147"/>
      <c r="P30" s="115"/>
      <c r="T30" s="115"/>
      <c r="U30" s="114"/>
      <c r="V30" s="137"/>
      <c r="W30" s="137"/>
      <c r="X30" s="140"/>
      <c r="Y30" s="141"/>
      <c r="AB30" s="115"/>
      <c r="AC30" s="114"/>
    </row>
    <row r="31" spans="1:29" ht="22.5">
      <c r="A31" s="128" t="str">
        <f>'5. Vragenlijst'!A230</f>
        <v>4.2</v>
      </c>
      <c r="B31" s="132" t="str">
        <f>'5. Vragenlijst'!B230</f>
        <v>Komen bij de selectie van uitzendkrachten de vereiste aandachtspunten uit de aanvraag aan bod ? </v>
      </c>
      <c r="C31" s="430" t="str">
        <f>'5. Vragenlijst'!C230</f>
        <v>Must</v>
      </c>
      <c r="D31" s="431">
        <f>'5. Vragenlijst'!E242</f>
        <v>4</v>
      </c>
      <c r="E31" s="429">
        <f>D31-'5. Vragenlijst'!F242</f>
        <v>0</v>
      </c>
      <c r="F31" s="432" t="str">
        <f>IF((D31-E31)&gt;0,"!!!","")</f>
        <v>!!!</v>
      </c>
      <c r="G31" s="431">
        <f>'5. Vragenlijst'!E247</f>
        <v>3</v>
      </c>
      <c r="H31" s="429">
        <f>G31-'5. Vragenlijst'!F247</f>
        <v>0</v>
      </c>
      <c r="I31" s="432" t="str">
        <f>IF((G31-H31)&gt;0,"!!!","")</f>
        <v>!!!</v>
      </c>
      <c r="J31" s="430" t="str">
        <f>IF('5. Vragenlijst'!F231=1,"Onvolledig",IF('5. Vragenlijst'!F231=2,"Volledig zie opm.",IF('5. Vragenlijst'!F231=3,"Volledig","")))</f>
        <v>Onvolledig</v>
      </c>
      <c r="K31" s="434" t="str">
        <f>IF(J31="Onvolledig","!!!","")</f>
        <v>!!!</v>
      </c>
      <c r="L31" s="2">
        <f>IF(C31="Must",1,0)</f>
        <v>1</v>
      </c>
      <c r="M31" s="2">
        <f>IF(L31=1,(IF(J31="Volledig",1,0)),0)</f>
        <v>0</v>
      </c>
      <c r="N31" s="2">
        <f>IF(L31=1,(IF(J31="Volledig zie opm.",1,0)),0)</f>
        <v>0</v>
      </c>
      <c r="O31" s="147">
        <f>IF(L31=1,(IF(J31="Volledig zie N.B.",1,0)),0)</f>
        <v>0</v>
      </c>
      <c r="P31" s="115">
        <f>IF(L31=1,0,1)</f>
        <v>0</v>
      </c>
      <c r="Q31" s="2">
        <f>IF(L31=0,(IF(J31="Volledig",1,0)),0)</f>
        <v>0</v>
      </c>
      <c r="R31" s="2">
        <f>IF(P31=1,(IF(J31="Volledig zie opm.",1,0)),0)</f>
        <v>0</v>
      </c>
      <c r="S31" s="2">
        <f>IF(P31=1,(IF(J31="Volledig zie N.B.",1,0)),0)</f>
        <v>0</v>
      </c>
      <c r="T31" s="115">
        <f>IF(D31-E31=0,1,0)</f>
        <v>0</v>
      </c>
      <c r="U31" s="114">
        <f>IF(G31-H31=0,1,0)</f>
        <v>0</v>
      </c>
      <c r="V31" s="137">
        <f>IF(AND(L31=1,J31="Volledig",T31=0),D31-E31,0)</f>
        <v>0</v>
      </c>
      <c r="W31" s="137">
        <f>IF(AND(L31=1,J31="Volledig",U31=0),G31-H31,0)</f>
        <v>0</v>
      </c>
      <c r="X31" s="140">
        <f>IF(AND(L31=1,J31="Volledig zie opm.",T31=0),D31-E31,0)</f>
        <v>0</v>
      </c>
      <c r="Y31" s="141">
        <f>IF(AND(L31=1,J31="Volledig zie opm.",U31=0),G31-H31,0)</f>
        <v>0</v>
      </c>
      <c r="Z31" s="2">
        <f>IF(AND(P31=1,J31="Volledig",T31=0),D31-E31,0)</f>
        <v>0</v>
      </c>
      <c r="AA31" s="2">
        <f>IF(AND(P31=1,J31="Volledig",U31=0),G31-H31,0)</f>
        <v>0</v>
      </c>
      <c r="AB31" s="115">
        <f>IF(AND(P31=1,J31="Volledig zie opm.",T31=0),D31-E31,0)</f>
        <v>0</v>
      </c>
      <c r="AC31" s="114">
        <f>IF(AND(P31=1,J31="Volledig zie opm.",U31=0),G31-H31,0)</f>
        <v>0</v>
      </c>
    </row>
    <row r="32" spans="1:29" ht="11.25">
      <c r="A32" s="130"/>
      <c r="B32" s="131">
        <f>IF('5. Vragenlijst'!B247="","",'5. Vragenlijst'!B247)</f>
      </c>
      <c r="C32" s="430"/>
      <c r="D32" s="431"/>
      <c r="E32" s="429"/>
      <c r="F32" s="432"/>
      <c r="G32" s="431"/>
      <c r="H32" s="429"/>
      <c r="I32" s="432"/>
      <c r="J32" s="430"/>
      <c r="K32" s="434"/>
      <c r="O32" s="147"/>
      <c r="P32" s="115"/>
      <c r="T32" s="115"/>
      <c r="U32" s="114"/>
      <c r="V32" s="137"/>
      <c r="W32" s="137"/>
      <c r="X32" s="140"/>
      <c r="Y32" s="141"/>
      <c r="AB32" s="115"/>
      <c r="AC32" s="114"/>
    </row>
    <row r="33" spans="1:29" ht="33.75">
      <c r="A33" s="128" t="str">
        <f>'5. Vragenlijst'!A253</f>
        <v>4.3</v>
      </c>
      <c r="B33" s="129" t="str">
        <f>'5. Vragenlijst'!B253</f>
        <v>Is de uitzendkracht op de hoogte van de specifieke functieeisen, Veiligheids- en Gezondheidrisico’s en de van toepassing zijnde Veiligheid, Gezondheid- en Milieuregels van de inlener of sector/branche waar hij tewerkgesteld wordt? </v>
      </c>
      <c r="C33" s="430" t="str">
        <f>'5. Vragenlijst'!C253</f>
        <v>Must</v>
      </c>
      <c r="D33" s="431">
        <f>'5. Vragenlijst'!E266</f>
        <v>6</v>
      </c>
      <c r="E33" s="429">
        <f>D33-'5. Vragenlijst'!F266</f>
        <v>0</v>
      </c>
      <c r="F33" s="432" t="str">
        <f>IF((D33-E33)&gt;0,"!!!","")</f>
        <v>!!!</v>
      </c>
      <c r="G33" s="431">
        <f>'5. Vragenlijst'!E270</f>
        <v>3</v>
      </c>
      <c r="H33" s="429">
        <f>G33-'5. Vragenlijst'!F270</f>
        <v>0</v>
      </c>
      <c r="I33" s="432" t="str">
        <f>IF((G33-H33)&gt;0,"!!!","")</f>
        <v>!!!</v>
      </c>
      <c r="J33" s="430" t="str">
        <f>IF('5. Vragenlijst'!F254=1,"Onvolledig",IF('5. Vragenlijst'!F254=2,"Volledig zie opm.",IF('5. Vragenlijst'!F254=3,"Volledig","")))</f>
        <v>Onvolledig</v>
      </c>
      <c r="K33" s="434" t="str">
        <f>IF(J33="Onvolledig","!!!","")</f>
        <v>!!!</v>
      </c>
      <c r="L33" s="2">
        <f>IF(C33="Must",1,0)</f>
        <v>1</v>
      </c>
      <c r="M33" s="2">
        <f>IF(L33=1,(IF(J33="Volledig",1,0)),0)</f>
        <v>0</v>
      </c>
      <c r="N33" s="2">
        <f>IF(L33=1,(IF(J33="Volledig zie opm.",1,0)),0)</f>
        <v>0</v>
      </c>
      <c r="O33" s="147">
        <f>IF(L33=1,(IF(J33="Volledig zie N.B.",1,0)),0)</f>
        <v>0</v>
      </c>
      <c r="P33" s="115">
        <f>IF(L33=1,0,1)</f>
        <v>0</v>
      </c>
      <c r="Q33" s="2">
        <f>IF(L33=0,(IF(J33="Volledig",1,0)),0)</f>
        <v>0</v>
      </c>
      <c r="R33" s="2">
        <f>IF(P33=1,(IF(J33="Volledig zie opm.",1,0)),0)</f>
        <v>0</v>
      </c>
      <c r="S33" s="2">
        <f>IF(P33=1,(IF(J33="Volledig zie N.B.",1,0)),0)</f>
        <v>0</v>
      </c>
      <c r="T33" s="115">
        <f>IF(D33-E33=0,1,0)</f>
        <v>0</v>
      </c>
      <c r="U33" s="114">
        <f>IF(G33-H33=0,1,0)</f>
        <v>0</v>
      </c>
      <c r="V33" s="137">
        <f>IF(AND(L33=1,J33="Volledig",T33=0),D33-E33,0)</f>
        <v>0</v>
      </c>
      <c r="W33" s="137">
        <f>IF(AND(L33=1,J33="Volledig",U33=0),G33-H33,0)</f>
        <v>0</v>
      </c>
      <c r="X33" s="140">
        <f>IF(AND(L33=1,J33="Volledig zie opm.",T33=0),D33-E33,0)</f>
        <v>0</v>
      </c>
      <c r="Y33" s="141">
        <f>IF(AND(L33=1,J33="Volledig zie opm.",U33=0),G33-H33,0)</f>
        <v>0</v>
      </c>
      <c r="Z33" s="2">
        <f>IF(AND(P33=1,J33="Volledig",T33=0),D33-E33,0)</f>
        <v>0</v>
      </c>
      <c r="AA33" s="2">
        <f>IF(AND(P33=1,J33="Volledig",U33=0),G33-H33,0)</f>
        <v>0</v>
      </c>
      <c r="AB33" s="115">
        <f>IF(AND(P33=1,J33="Volledig zie opm.",T33=0),D33-E33,0)</f>
        <v>0</v>
      </c>
      <c r="AC33" s="114">
        <f>IF(AND(P33=1,J33="Volledig zie opm.",U33=0),G33-H33,0)</f>
        <v>0</v>
      </c>
    </row>
    <row r="34" spans="1:29" ht="11.25">
      <c r="A34" s="130"/>
      <c r="B34" s="131">
        <f>IF('5. Vragenlijst'!B270="","",'5. Vragenlijst'!B270)</f>
      </c>
      <c r="C34" s="430"/>
      <c r="D34" s="431"/>
      <c r="E34" s="429"/>
      <c r="F34" s="432"/>
      <c r="G34" s="431"/>
      <c r="H34" s="429"/>
      <c r="I34" s="432"/>
      <c r="J34" s="430"/>
      <c r="K34" s="434"/>
      <c r="O34" s="147"/>
      <c r="P34" s="115"/>
      <c r="T34" s="115"/>
      <c r="U34" s="114"/>
      <c r="V34" s="137"/>
      <c r="W34" s="137"/>
      <c r="X34" s="140"/>
      <c r="Y34" s="141"/>
      <c r="AB34" s="115"/>
      <c r="AC34" s="114"/>
    </row>
    <row r="35" spans="1:29" ht="22.5">
      <c r="A35" s="133" t="str">
        <f>'5. Vragenlijst'!A276</f>
        <v>4.4</v>
      </c>
      <c r="B35" s="134" t="str">
        <f>'5. Vragenlijst'!B276</f>
        <v>Bestaat er tijdens de uitzending een controle op de gemaakte afspraken met de inlener? 
</v>
      </c>
      <c r="C35" s="430" t="str">
        <f>'5. Vragenlijst'!C276</f>
        <v>Must</v>
      </c>
      <c r="D35" s="431">
        <f>IF('5. Vragenlijst'!F277=4,0,'5. Vragenlijst'!E288)</f>
        <v>5</v>
      </c>
      <c r="E35" s="429">
        <f>IF('5. Vragenlijst'!F277=4,0,D35-'5. Vragenlijst'!F288)</f>
        <v>0</v>
      </c>
      <c r="F35" s="432" t="str">
        <f>IF((D35-E35)&gt;0,"!!!","")</f>
        <v>!!!</v>
      </c>
      <c r="G35" s="431">
        <f>IF('5. Vragenlijst'!F277=4,0,'5. Vragenlijst'!E291)</f>
        <v>2</v>
      </c>
      <c r="H35" s="429">
        <f>IF('5. Vragenlijst'!F277=4,0,G35-'5. Vragenlijst'!F291)</f>
        <v>0</v>
      </c>
      <c r="I35" s="432" t="str">
        <f>IF((G35-H35)&gt;0,"!!!","")</f>
        <v>!!!</v>
      </c>
      <c r="J35" s="430" t="str">
        <f>IF('5. Vragenlijst'!F277=1,"Onvolledig",IF('5. Vragenlijst'!F277=2,"Volledig zie opm.",IF('5. Vragenlijst'!F277=3,"Volledig",IF('5. Vragenlijst'!F277=4,"Volledig zie N.B.",""))))</f>
        <v>Onvolledig</v>
      </c>
      <c r="K35" s="434" t="str">
        <f>IF(J35="Onvolledig","!!!","")</f>
        <v>!!!</v>
      </c>
      <c r="L35" s="2">
        <f>IF(C35="Must",1,0)</f>
        <v>1</v>
      </c>
      <c r="M35" s="2">
        <f>IF(L35=1,(IF(J35="Volledig",1,0)),0)</f>
        <v>0</v>
      </c>
      <c r="N35" s="2">
        <f>IF(L35=1,(IF(J35="Volledig zie opm.",1,0)),0)</f>
        <v>0</v>
      </c>
      <c r="O35" s="147">
        <f>IF(L35=1,(IF(J35="Volledig zie N.B.",1,0)),0)</f>
        <v>0</v>
      </c>
      <c r="P35" s="115">
        <f>IF(L35=1,0,1)</f>
        <v>0</v>
      </c>
      <c r="Q35" s="2">
        <f>IF(L35=0,(IF(J35="Volledig",1,0)),0)</f>
        <v>0</v>
      </c>
      <c r="R35" s="2">
        <f>IF(P35=1,(IF(J35="Volledig zie opm.",1,0)),0)</f>
        <v>0</v>
      </c>
      <c r="S35" s="2">
        <f>IF(P35=1,(IF(J35="Volledig zie N.B.",1,0)),0)</f>
        <v>0</v>
      </c>
      <c r="T35" s="115">
        <f>IF(D35-E35=0,1,0)</f>
        <v>0</v>
      </c>
      <c r="U35" s="114">
        <f>IF(G35-H35=0,1,0)</f>
        <v>0</v>
      </c>
      <c r="V35" s="137">
        <f>IF(AND(L35=1,J35="Volledig",T35=0),D35-E35,0)</f>
        <v>0</v>
      </c>
      <c r="W35" s="137">
        <f>IF(AND(L35=1,J35="Volledig",U35=0),G35-H35,0)</f>
        <v>0</v>
      </c>
      <c r="X35" s="140">
        <f>IF(AND(L35=1,J35="Volledig zie opm.",T35=0),D35-E35,0)</f>
        <v>0</v>
      </c>
      <c r="Y35" s="141">
        <f>IF(AND(L35=1,J35="Volledig zie opm.",U35=0),G35-H35,0)</f>
        <v>0</v>
      </c>
      <c r="Z35" s="2">
        <f>IF(AND(P35=1,J35="Volledig",T35=0),D35-E35,0)</f>
        <v>0</v>
      </c>
      <c r="AA35" s="2">
        <f>IF(AND(P35=1,J35="Volledig",U35=0),G35-H35,0)</f>
        <v>0</v>
      </c>
      <c r="AB35" s="115">
        <f>IF(AND(P35=1,J35="Volledig zie opm.",T35=0),D35-E35,0)</f>
        <v>0</v>
      </c>
      <c r="AC35" s="114">
        <f>IF(AND(P35=1,J35="Volledig zie opm.",U35=0),G35-H35,0)</f>
        <v>0</v>
      </c>
    </row>
    <row r="36" spans="1:29" ht="11.25" customHeight="1">
      <c r="A36" s="130"/>
      <c r="B36" s="131">
        <f>IF('5. Vragenlijst'!B291="","",'5. Vragenlijst'!B291)</f>
      </c>
      <c r="C36" s="430"/>
      <c r="D36" s="431"/>
      <c r="E36" s="429"/>
      <c r="F36" s="432"/>
      <c r="G36" s="431"/>
      <c r="H36" s="429"/>
      <c r="I36" s="432"/>
      <c r="J36" s="430"/>
      <c r="K36" s="434"/>
      <c r="O36" s="147"/>
      <c r="P36" s="115"/>
      <c r="T36" s="115"/>
      <c r="U36" s="114"/>
      <c r="V36" s="137"/>
      <c r="W36" s="137"/>
      <c r="X36" s="140"/>
      <c r="Y36" s="141"/>
      <c r="AB36" s="115"/>
      <c r="AC36" s="114"/>
    </row>
    <row r="37" spans="1:29" ht="22.5">
      <c r="A37" s="128" t="str">
        <f>'5. Vragenlijst'!A297</f>
        <v>4.5</v>
      </c>
      <c r="B37" s="132" t="str">
        <f>'5. Vragenlijst'!B297</f>
        <v>Vindt tijdens of na afloop van de uitzending steekproefsgewijs een evaluatie plaats met de inleners en met de uitzendkrachten? </v>
      </c>
      <c r="C37" s="430" t="str">
        <f>'5. Vragenlijst'!C297</f>
        <v>Must</v>
      </c>
      <c r="D37" s="431">
        <f>'5. Vragenlijst'!E307</f>
        <v>2</v>
      </c>
      <c r="E37" s="429">
        <f>D37-'5. Vragenlijst'!F307</f>
        <v>0</v>
      </c>
      <c r="F37" s="432" t="str">
        <f>IF((D37-E37)&gt;0,"!!!","")</f>
        <v>!!!</v>
      </c>
      <c r="G37" s="431">
        <f>'5. Vragenlijst'!E313</f>
        <v>4</v>
      </c>
      <c r="H37" s="429">
        <f>G37-'5. Vragenlijst'!F313</f>
        <v>0</v>
      </c>
      <c r="I37" s="432" t="str">
        <f>IF((G37-H37)&gt;0,"!!!","")</f>
        <v>!!!</v>
      </c>
      <c r="J37" s="430" t="str">
        <f>IF('5. Vragenlijst'!F298=1,"Onvolledig",IF('5. Vragenlijst'!F298=2,"Volledig zie opm.",IF('5. Vragenlijst'!F298=3,"Volledig","")))</f>
        <v>Onvolledig</v>
      </c>
      <c r="K37" s="434" t="str">
        <f>IF(J37="Onvolledig","!!!","")</f>
        <v>!!!</v>
      </c>
      <c r="L37" s="2">
        <f>IF(C37="Must",1,0)</f>
        <v>1</v>
      </c>
      <c r="M37" s="2">
        <f>IF(L37=1,(IF(J37="Volledig",1,0)),0)</f>
        <v>0</v>
      </c>
      <c r="N37" s="2">
        <f>IF(L37=1,(IF(J37="Volledig zie opm.",1,0)),0)</f>
        <v>0</v>
      </c>
      <c r="O37" s="147">
        <f>IF(L37=1,(IF(J37="Volledig zie N.B.",1,0)),0)</f>
        <v>0</v>
      </c>
      <c r="P37" s="115">
        <f>IF(L37=1,0,1)</f>
        <v>0</v>
      </c>
      <c r="Q37" s="2">
        <f>IF(L37=0,(IF(J37="Volledig",1,0)),0)</f>
        <v>0</v>
      </c>
      <c r="R37" s="2">
        <f>IF(P37=1,(IF(J37="Volledig zie opm.",1,0)),0)</f>
        <v>0</v>
      </c>
      <c r="S37" s="2">
        <f>IF(P37=1,(IF(J37="Volledig zie N.B.",1,0)),0)</f>
        <v>0</v>
      </c>
      <c r="T37" s="115">
        <f>IF(D37-E37=0,1,0)</f>
        <v>0</v>
      </c>
      <c r="U37" s="114">
        <f>IF(G37-H37=0,1,0)</f>
        <v>0</v>
      </c>
      <c r="V37" s="137">
        <f>IF(AND(L37=1,J37="Volledig",T37=0),D37-E37,0)</f>
        <v>0</v>
      </c>
      <c r="W37" s="137">
        <f>IF(AND(L37=1,J37="Volledig",U37=0),G37-H37,0)</f>
        <v>0</v>
      </c>
      <c r="X37" s="140">
        <f>IF(AND(L37=1,J37="Volledig zie opm.",T37=0),D37-E37,0)</f>
        <v>0</v>
      </c>
      <c r="Y37" s="141">
        <f>IF(AND(L37=1,J37="Volledig zie opm.",U37=0),G37-H37,0)</f>
        <v>0</v>
      </c>
      <c r="Z37" s="2">
        <f>IF(AND(P37=1,J37="Volledig",T37=0),D37-E37,0)</f>
        <v>0</v>
      </c>
      <c r="AA37" s="2">
        <f>IF(AND(P37=1,J37="Volledig",U37=0),G37-H37,0)</f>
        <v>0</v>
      </c>
      <c r="AB37" s="115">
        <f>IF(AND(P37=1,J37="Volledig zie opm.",T37=0),D37-E37,0)</f>
        <v>0</v>
      </c>
      <c r="AC37" s="114">
        <f>IF(AND(P37=1,J37="Volledig zie opm.",U37=0),G37-H37,0)</f>
        <v>0</v>
      </c>
    </row>
    <row r="38" spans="1:29" ht="11.25" customHeight="1">
      <c r="A38" s="130"/>
      <c r="B38" s="131">
        <f>IF('5. Vragenlijst'!B313="","",'5. Vragenlijst'!B313)</f>
      </c>
      <c r="C38" s="430"/>
      <c r="D38" s="431"/>
      <c r="E38" s="429"/>
      <c r="F38" s="432"/>
      <c r="G38" s="431"/>
      <c r="H38" s="429"/>
      <c r="I38" s="432"/>
      <c r="J38" s="430"/>
      <c r="K38" s="434"/>
      <c r="O38" s="147"/>
      <c r="P38" s="115"/>
      <c r="T38" s="115"/>
      <c r="U38" s="114"/>
      <c r="V38" s="137"/>
      <c r="W38" s="137"/>
      <c r="X38" s="140"/>
      <c r="Y38" s="141"/>
      <c r="AB38" s="115"/>
      <c r="AC38" s="114"/>
    </row>
    <row r="39" spans="1:29" ht="22.5">
      <c r="A39" s="128" t="str">
        <f>'5. Vragenlijst'!A319</f>
        <v>5.1</v>
      </c>
      <c r="B39" s="132" t="str">
        <f>'5. Vragenlijst'!B319</f>
        <v>Heeft de uitzendorganisatie een procedure voor melding en registratie van ongevallen met verzuim/werkverlet van de uitzendkracht? </v>
      </c>
      <c r="C39" s="430" t="str">
        <f>'5. Vragenlijst'!C319</f>
        <v>Must</v>
      </c>
      <c r="D39" s="431">
        <f>IF('5. Vragenlijst'!F320=4,0,'5. Vragenlijst'!E330)</f>
        <v>6</v>
      </c>
      <c r="E39" s="429">
        <f>IF('5. Vragenlijst'!F320=4,0,D39-'5. Vragenlijst'!F330)</f>
        <v>0</v>
      </c>
      <c r="F39" s="432" t="str">
        <f>IF((D39-E39)&gt;0,"!!!","")</f>
        <v>!!!</v>
      </c>
      <c r="G39" s="431">
        <f>IF('5. Vragenlijst'!F320=4,0,'5. Vragenlijst'!E335)</f>
        <v>4</v>
      </c>
      <c r="H39" s="429">
        <f>IF('5. Vragenlijst'!F320=4,0,G39-'5. Vragenlijst'!F335)</f>
        <v>0</v>
      </c>
      <c r="I39" s="432" t="str">
        <f>IF((G39-H39)&gt;0,"!!!","")</f>
        <v>!!!</v>
      </c>
      <c r="J39" s="430" t="str">
        <f>IF('5. Vragenlijst'!F320=1,"Onvolledig",IF('5. Vragenlijst'!F320=2,"Volledig zie opm.",IF('5. Vragenlijst'!F320=3,"Volledig",IF('5. Vragenlijst'!F320=4,"Volledig zie N.B.",""))))</f>
        <v>Onvolledig</v>
      </c>
      <c r="K39" s="434" t="str">
        <f>IF(J39="Onvolledig","!!!","")</f>
        <v>!!!</v>
      </c>
      <c r="L39" s="2">
        <f>IF(C39="Must",1,0)</f>
        <v>1</v>
      </c>
      <c r="M39" s="2">
        <f>IF(L39=1,(IF(J39="Volledig",1,0)),0)</f>
        <v>0</v>
      </c>
      <c r="N39" s="2">
        <f>IF(L39=1,(IF(J39="Volledig zie opm.",1,0)),0)</f>
        <v>0</v>
      </c>
      <c r="O39" s="147">
        <f>IF(L39=1,(IF(J39="Volledig zie N.B.",1,0)),0)</f>
        <v>0</v>
      </c>
      <c r="P39" s="115">
        <f>IF(L39=1,0,1)</f>
        <v>0</v>
      </c>
      <c r="Q39" s="2">
        <f>IF(L39=0,(IF(J39="Volledig",1,0)),0)</f>
        <v>0</v>
      </c>
      <c r="R39" s="2">
        <f>IF(P39=1,(IF(J39="Volledig zie opm.",1,0)),0)</f>
        <v>0</v>
      </c>
      <c r="S39" s="2">
        <f>IF(P39=1,(IF(J39="Volledig zie N.B.",1,0)),0)</f>
        <v>0</v>
      </c>
      <c r="T39" s="115">
        <f>IF(D39-E39=0,1,0)</f>
        <v>0</v>
      </c>
      <c r="U39" s="114">
        <f>IF(G39-H39=0,1,0)</f>
        <v>0</v>
      </c>
      <c r="V39" s="137">
        <f>IF(AND(L39=1,J39="Volledig",T39=0),D39-E39,0)</f>
        <v>0</v>
      </c>
      <c r="W39" s="137">
        <f>IF(AND(L39=1,J39="Volledig",U39=0),G39-H39,0)</f>
        <v>0</v>
      </c>
      <c r="X39" s="140">
        <f>IF(AND(L39=1,J39="Volledig zie opm.",T39=0),D39-E39,0)</f>
        <v>0</v>
      </c>
      <c r="Y39" s="141">
        <f>IF(AND(L39=1,J39="Volledig zie opm.",U39=0),G39-H39,0)</f>
        <v>0</v>
      </c>
      <c r="Z39" s="2">
        <f>IF(AND(P39=1,J39="Volledig",T39=0),D39-E39,0)</f>
        <v>0</v>
      </c>
      <c r="AA39" s="2">
        <f>IF(AND(P39=1,J39="Volledig",U39=0),G39-H39,0)</f>
        <v>0</v>
      </c>
      <c r="AB39" s="115">
        <f>IF(AND(P39=1,J39="Volledig zie opm.",T39=0),D39-E39,0)</f>
        <v>0</v>
      </c>
      <c r="AC39" s="114">
        <f>IF(AND(P39=1,J39="Volledig zie opm.",U39=0),G39-H39,0)</f>
        <v>0</v>
      </c>
    </row>
    <row r="40" spans="1:29" ht="11.25" customHeight="1">
      <c r="A40" s="130"/>
      <c r="B40" s="131">
        <f>IF('5. Vragenlijst'!B335="","",'5. Vragenlijst'!B335)</f>
      </c>
      <c r="C40" s="430"/>
      <c r="D40" s="431"/>
      <c r="E40" s="429"/>
      <c r="F40" s="432"/>
      <c r="G40" s="431"/>
      <c r="H40" s="429"/>
      <c r="I40" s="432"/>
      <c r="J40" s="430"/>
      <c r="K40" s="434"/>
      <c r="O40" s="147"/>
      <c r="P40" s="115"/>
      <c r="T40" s="115"/>
      <c r="U40" s="114"/>
      <c r="V40" s="137"/>
      <c r="W40" s="137"/>
      <c r="X40" s="140"/>
      <c r="Y40" s="141"/>
      <c r="AB40" s="115"/>
      <c r="AC40" s="114"/>
    </row>
    <row r="41" spans="1:29" ht="11.25">
      <c r="A41" s="128" t="str">
        <f>'5. Vragenlijst'!A341</f>
        <v>5.2</v>
      </c>
      <c r="B41" s="129" t="str">
        <f>'5. Vragenlijst'!B341</f>
        <v>Wordt er lering getrokken uit de gemelde ongevallen met verzuim/werkverlet? </v>
      </c>
      <c r="C41" s="430" t="str">
        <f>'5. Vragenlijst'!C341</f>
        <v>Must</v>
      </c>
      <c r="D41" s="431">
        <f>IF('5. Vragenlijst'!F342=4,0,'5. Vragenlijst'!E350)</f>
        <v>2</v>
      </c>
      <c r="E41" s="429">
        <f>IF('5. Vragenlijst'!F342=4,0,D41-'5. Vragenlijst'!F350)</f>
        <v>0</v>
      </c>
      <c r="F41" s="432" t="str">
        <f>IF((D41-E41)&gt;0,"!!!","")</f>
        <v>!!!</v>
      </c>
      <c r="G41" s="431">
        <f>IF('5. Vragenlijst'!F342=4,0,'5. Vragenlijst'!E353)</f>
        <v>2</v>
      </c>
      <c r="H41" s="429">
        <f>IF('5. Vragenlijst'!F342=4,0,G41-'5. Vragenlijst'!F353)</f>
        <v>0</v>
      </c>
      <c r="I41" s="432" t="str">
        <f>IF((G41-H41)&gt;0,"!!!","")</f>
        <v>!!!</v>
      </c>
      <c r="J41" s="430" t="str">
        <f>IF('5. Vragenlijst'!F342=1,"Onvolledig",IF('5. Vragenlijst'!F342=2,"Volledig zie opm.",IF('5. Vragenlijst'!F342=3,"Volledig",IF('5. Vragenlijst'!F342=4,"Volledig zie N.B.",""))))</f>
        <v>Onvolledig</v>
      </c>
      <c r="K41" s="434" t="str">
        <f>IF(J41="Onvolledig","!!!","")</f>
        <v>!!!</v>
      </c>
      <c r="L41" s="2">
        <f>IF(C41="Must",1,0)</f>
        <v>1</v>
      </c>
      <c r="M41" s="2">
        <f>IF(L41=1,(IF(J41="Volledig",1,0)),0)</f>
        <v>0</v>
      </c>
      <c r="N41" s="2">
        <f>IF(L41=1,(IF(J41="Volledig zie opm.",1,0)),0)</f>
        <v>0</v>
      </c>
      <c r="O41" s="147">
        <f>IF(L41=1,(IF(J41="Volledig zie N.B.",1,0)),0)</f>
        <v>0</v>
      </c>
      <c r="P41" s="115">
        <f>IF(L41=1,0,1)</f>
        <v>0</v>
      </c>
      <c r="Q41" s="2">
        <f>IF(L41=0,(IF(J41="Volledig",1,0)),0)</f>
        <v>0</v>
      </c>
      <c r="R41" s="2">
        <f>IF(P41=1,(IF(J41="Volledig zie opm.",1,0)),0)</f>
        <v>0</v>
      </c>
      <c r="S41" s="2">
        <f>IF(P41=1,(IF(J41="Volledig zie N.B.",1,0)),0)</f>
        <v>0</v>
      </c>
      <c r="T41" s="115">
        <f>IF(D41-E41=0,1,0)</f>
        <v>0</v>
      </c>
      <c r="U41" s="114">
        <f>IF(G41-H41=0,1,0)</f>
        <v>0</v>
      </c>
      <c r="V41" s="137">
        <f>IF(AND(L41=1,J41="Volledig",T41=0),D41-E41,0)</f>
        <v>0</v>
      </c>
      <c r="W41" s="137">
        <f>IF(AND(L41=1,J41="Volledig",U41=0),G41-H41,0)</f>
        <v>0</v>
      </c>
      <c r="X41" s="140">
        <f>IF(AND(L41=1,J41="Volledig zie opm.",T41=0),D41-E41,0)</f>
        <v>0</v>
      </c>
      <c r="Y41" s="141">
        <f>IF(AND(L41=1,J41="Volledig zie opm.",U41=0),G41-H41,0)</f>
        <v>0</v>
      </c>
      <c r="Z41" s="2">
        <f>IF(AND(P41=1,J41="Volledig",T41=0),D41-E41,0)</f>
        <v>0</v>
      </c>
      <c r="AA41" s="2">
        <f>IF(AND(P41=1,J41="Volledig",U41=0),G41-H41,0)</f>
        <v>0</v>
      </c>
      <c r="AB41" s="115">
        <f>IF(AND(P41=1,J41="Volledig zie opm.",T41=0),D41-E41,0)</f>
        <v>0</v>
      </c>
      <c r="AC41" s="114">
        <f>IF(AND(P41=1,J41="Volledig zie opm.",U41=0),G41-H41,0)</f>
        <v>0</v>
      </c>
    </row>
    <row r="42" spans="1:29" ht="11.25">
      <c r="A42" s="130"/>
      <c r="B42" s="131">
        <f>IF('5. Vragenlijst'!B353="","",'5. Vragenlijst'!B353)</f>
      </c>
      <c r="C42" s="430"/>
      <c r="D42" s="431"/>
      <c r="E42" s="429"/>
      <c r="F42" s="432"/>
      <c r="G42" s="431"/>
      <c r="H42" s="429"/>
      <c r="I42" s="432"/>
      <c r="J42" s="430"/>
      <c r="K42" s="434"/>
      <c r="O42" s="147"/>
      <c r="P42" s="115"/>
      <c r="T42" s="115"/>
      <c r="U42" s="114"/>
      <c r="V42" s="137"/>
      <c r="W42" s="137"/>
      <c r="X42" s="140"/>
      <c r="Y42" s="141"/>
      <c r="AB42" s="115"/>
      <c r="AC42" s="114"/>
    </row>
    <row r="43" spans="1:29" ht="22.5">
      <c r="A43" s="128" t="str">
        <f>'5. Vragenlijst'!A360</f>
        <v>6.1</v>
      </c>
      <c r="B43" s="132" t="str">
        <f>'5. Vragenlijst'!B360</f>
        <v>Is er overleg met de inlener over medische geschiktheid van uitzendkrachten bij
 hun tewerkstelling? </v>
      </c>
      <c r="C43" s="430" t="str">
        <f>'5. Vragenlijst'!C360</f>
        <v>Must</v>
      </c>
      <c r="D43" s="431">
        <f>'5. Vragenlijst'!E369</f>
        <v>4</v>
      </c>
      <c r="E43" s="429">
        <f>D43-'5. Vragenlijst'!F369</f>
        <v>0</v>
      </c>
      <c r="F43" s="432" t="str">
        <f>IF((D43-E43)&gt;0,"!!!","")</f>
        <v>!!!</v>
      </c>
      <c r="G43" s="431">
        <f>'5. Vragenlijst'!E376</f>
        <v>5</v>
      </c>
      <c r="H43" s="429">
        <f>G43-'5. Vragenlijst'!F376</f>
        <v>0</v>
      </c>
      <c r="I43" s="432" t="str">
        <f>IF((G43-H43)&gt;0,"!!!","")</f>
        <v>!!!</v>
      </c>
      <c r="J43" s="430" t="str">
        <f>IF('5. Vragenlijst'!F361=1,"Onvolledig",IF('5. Vragenlijst'!F361=2,"Volledig zie opm.",IF('5. Vragenlijst'!F361=3,"Volledig",IF('5. Vragenlijst'!F361=4,"Volledig zie N.B.",""))))</f>
        <v>Onvolledig</v>
      </c>
      <c r="K43" s="434" t="str">
        <f>IF(J43="Onvolledig","!!!","")</f>
        <v>!!!</v>
      </c>
      <c r="L43" s="2">
        <f>IF(C43="Must",1,0)</f>
        <v>1</v>
      </c>
      <c r="M43" s="2">
        <f>IF(L43=1,(IF(J43="Volledig",1,0)),0)</f>
        <v>0</v>
      </c>
      <c r="N43" s="2">
        <f>IF(L43=1,(IF(J43="Volledig zie opm.",1,0)),0)</f>
        <v>0</v>
      </c>
      <c r="O43" s="147">
        <f>IF(L43=1,(IF(J43="Volledig zie N.B.",1,0)),0)</f>
        <v>0</v>
      </c>
      <c r="P43" s="115">
        <f>IF(L43=1,0,1)</f>
        <v>0</v>
      </c>
      <c r="Q43" s="2">
        <f>IF(L43=0,(IF(J43="Volledig",1,0)),0)</f>
        <v>0</v>
      </c>
      <c r="R43" s="2">
        <f>IF(P43=1,(IF(J43="Volledig zie opm.",1,0)),0)</f>
        <v>0</v>
      </c>
      <c r="S43" s="2">
        <f>IF(P43=1,(IF(J43="Volledig zie N.B.",1,0)),0)</f>
        <v>0</v>
      </c>
      <c r="T43" s="115">
        <f>IF(D43-E43=0,1,0)</f>
        <v>0</v>
      </c>
      <c r="U43" s="114">
        <f>IF(G43-H43=0,1,0)</f>
        <v>0</v>
      </c>
      <c r="V43" s="137">
        <f>IF(AND(L43=1,J43="Volledig",T43=0),D43-E43,0)</f>
        <v>0</v>
      </c>
      <c r="W43" s="137">
        <f>IF(AND(L43=1,J43="Volledig",U43=0),G43-H43,0)</f>
        <v>0</v>
      </c>
      <c r="X43" s="140">
        <f>IF(AND(L43=1,J43="Volledig zie opm.",T43=0),D43-E43,0)</f>
        <v>0</v>
      </c>
      <c r="Y43" s="141">
        <f>IF(AND(L43=1,J43="Volledig zie opm.",U43=0),G43-H43,0)</f>
        <v>0</v>
      </c>
      <c r="Z43" s="2">
        <f>IF(AND(P43=1,J43="Volledig",T43=0),D43-E43,0)</f>
        <v>0</v>
      </c>
      <c r="AA43" s="2">
        <f>IF(AND(P43=1,J43="Volledig",U43=0),G43-H43,0)</f>
        <v>0</v>
      </c>
      <c r="AB43" s="115">
        <f>IF(AND(P43=1,J43="Volledig zie opm.",T43=0),D43-E43,0)</f>
        <v>0</v>
      </c>
      <c r="AC43" s="114">
        <f>IF(AND(P43=1,J43="Volledig zie opm.",U43=0),G43-H43,0)</f>
        <v>0</v>
      </c>
    </row>
    <row r="44" spans="1:29" ht="11.25">
      <c r="A44" s="130"/>
      <c r="B44" s="131">
        <f>IF('5. Vragenlijst'!B376="","",'5. Vragenlijst'!B376)</f>
      </c>
      <c r="C44" s="430"/>
      <c r="D44" s="431"/>
      <c r="E44" s="429"/>
      <c r="F44" s="432"/>
      <c r="G44" s="431"/>
      <c r="H44" s="429"/>
      <c r="I44" s="432"/>
      <c r="J44" s="430"/>
      <c r="K44" s="434"/>
      <c r="O44" s="147"/>
      <c r="P44" s="115"/>
      <c r="T44" s="115"/>
      <c r="U44" s="114"/>
      <c r="V44" s="137"/>
      <c r="W44" s="137"/>
      <c r="X44" s="140"/>
      <c r="Y44" s="141"/>
      <c r="AB44" s="115"/>
      <c r="AC44" s="114"/>
    </row>
    <row r="45" spans="1:29" ht="22.5">
      <c r="A45" s="128" t="str">
        <f>'5. Vragenlijst'!A383</f>
        <v>6.2</v>
      </c>
      <c r="B45" s="132" t="str">
        <f>'5. Vragenlijst'!B383</f>
        <v>Ligt voor wat betreft blootstellingsrisico’s vast voor welke functies uitzendkrachten  tijdens de tewerkstelling periodiek een medisch onderzoek aangeboden moet worden of vereist is? </v>
      </c>
      <c r="C45" s="430" t="str">
        <f>'5. Vragenlijst'!C383</f>
        <v>Must</v>
      </c>
      <c r="D45" s="431">
        <f>'5. Vragenlijst'!E393</f>
        <v>5</v>
      </c>
      <c r="E45" s="429">
        <f>D45-'5. Vragenlijst'!F393</f>
        <v>0</v>
      </c>
      <c r="F45" s="432" t="str">
        <f>IF((D45-E45)&gt;0,"!!!","")</f>
        <v>!!!</v>
      </c>
      <c r="G45" s="431">
        <f>'5. Vragenlijst'!E401</f>
        <v>6</v>
      </c>
      <c r="H45" s="429">
        <f>G45-'5. Vragenlijst'!F401</f>
        <v>0</v>
      </c>
      <c r="I45" s="432" t="str">
        <f>IF((G45-H45)&gt;0,"!!!","")</f>
        <v>!!!</v>
      </c>
      <c r="J45" s="430" t="str">
        <f>IF('5. Vragenlijst'!F384=1,"Onvolledig",IF('5. Vragenlijst'!F384=2,"Volledig zie opm.",IF('5. Vragenlijst'!F384=3,"Volledig",IF('5. Vragenlijst'!F384=4,"Volledig zie N.B.",""))))</f>
        <v>Onvolledig</v>
      </c>
      <c r="K45" s="434" t="str">
        <f>IF(J45="Onvolledig","!!!","")</f>
        <v>!!!</v>
      </c>
      <c r="L45" s="2">
        <f>IF(C45="Must",1,0)</f>
        <v>1</v>
      </c>
      <c r="M45" s="2">
        <f>IF(L45=1,(IF(J45="Volledig",1,0)),0)</f>
        <v>0</v>
      </c>
      <c r="N45" s="2">
        <f>IF(L45=1,(IF(J45="Volledig zie opm.",1,0)),0)</f>
        <v>0</v>
      </c>
      <c r="O45" s="147">
        <f>IF(L45=1,(IF(J45="Volledig zie N.B.",1,0)),0)</f>
        <v>0</v>
      </c>
      <c r="P45" s="115">
        <f>IF(L45=1,0,1)</f>
        <v>0</v>
      </c>
      <c r="Q45" s="2">
        <f>IF(L45=0,(IF(J45="Volledig",1,0)),0)</f>
        <v>0</v>
      </c>
      <c r="R45" s="2">
        <f>IF(P45=1,(IF(J45="Volledig zie opm.",1,0)),0)</f>
        <v>0</v>
      </c>
      <c r="S45" s="2">
        <f>IF(P45=1,(IF(J45="Volledig zie N.B.",1,0)),0)</f>
        <v>0</v>
      </c>
      <c r="T45" s="115">
        <f>IF(D45-E45=0,1,0)</f>
        <v>0</v>
      </c>
      <c r="U45" s="114">
        <f>IF(G45-H45=0,1,0)</f>
        <v>0</v>
      </c>
      <c r="V45" s="137">
        <f>IF(AND(L45=1,J45="Volledig",T45=0),D45-E45,0)</f>
        <v>0</v>
      </c>
      <c r="W45" s="137">
        <f>IF(AND(L45=1,J45="Volledig",U45=0),G45-H45,0)</f>
        <v>0</v>
      </c>
      <c r="X45" s="140">
        <f>IF(AND(L45=1,J45="Volledig zie opm.",T45=0),D45-E45,0)</f>
        <v>0</v>
      </c>
      <c r="Y45" s="141">
        <f>IF(AND(L45=1,J45="Volledig zie opm.",U45=0),G45-H45,0)</f>
        <v>0</v>
      </c>
      <c r="Z45" s="2">
        <f>IF(AND(P45=1,J45="Volledig",T45=0),D45-E45,0)</f>
        <v>0</v>
      </c>
      <c r="AA45" s="2">
        <f>IF(AND(P45=1,J45="Volledig",U45=0),G45-H45,0)</f>
        <v>0</v>
      </c>
      <c r="AB45" s="115">
        <f>IF(AND(P45=1,J45="Volledig zie opm.",T45=0),D45-E45,0)</f>
        <v>0</v>
      </c>
      <c r="AC45" s="114">
        <f>IF(AND(P45=1,J45="Volledig zie opm.",U45=0),G45-H45,0)</f>
        <v>0</v>
      </c>
    </row>
    <row r="46" spans="1:29" ht="11.25">
      <c r="A46" s="130"/>
      <c r="B46" s="131">
        <f>IF('5. Vragenlijst'!B401="","",'5. Vragenlijst'!B401)</f>
      </c>
      <c r="C46" s="430"/>
      <c r="D46" s="431"/>
      <c r="E46" s="429"/>
      <c r="F46" s="432"/>
      <c r="G46" s="431"/>
      <c r="H46" s="429"/>
      <c r="I46" s="432"/>
      <c r="J46" s="430"/>
      <c r="K46" s="434"/>
      <c r="O46" s="147"/>
      <c r="P46" s="115"/>
      <c r="T46" s="115"/>
      <c r="U46" s="114"/>
      <c r="V46" s="137"/>
      <c r="W46" s="137"/>
      <c r="X46" s="140"/>
      <c r="Y46" s="141"/>
      <c r="AB46" s="115"/>
      <c r="AC46" s="114"/>
    </row>
    <row r="47" spans="1:29" ht="11.25">
      <c r="A47" s="135"/>
      <c r="B47" s="136"/>
      <c r="C47" s="136"/>
      <c r="D47" s="148">
        <f>SUM(D9:D46)</f>
        <v>77</v>
      </c>
      <c r="E47" s="148">
        <f>SUM(E9:E46)</f>
        <v>0</v>
      </c>
      <c r="F47" s="148"/>
      <c r="G47" s="148">
        <f>SUM(G9:G46)</f>
        <v>56</v>
      </c>
      <c r="H47" s="148">
        <f>SUM(H9:H46)</f>
        <v>0</v>
      </c>
      <c r="I47" s="148"/>
      <c r="J47" s="136"/>
      <c r="K47" s="136"/>
      <c r="L47" s="145">
        <f aca="true" t="shared" si="0" ref="L47:AC47">SUM(L9:L46)</f>
        <v>19</v>
      </c>
      <c r="M47" s="145">
        <f>SUM(M9:M46)</f>
        <v>0</v>
      </c>
      <c r="N47" s="145">
        <f t="shared" si="0"/>
        <v>0</v>
      </c>
      <c r="O47" s="145">
        <f t="shared" si="0"/>
        <v>0</v>
      </c>
      <c r="P47" s="144">
        <f t="shared" si="0"/>
        <v>0</v>
      </c>
      <c r="Q47" s="145">
        <f t="shared" si="0"/>
        <v>0</v>
      </c>
      <c r="R47" s="145">
        <f t="shared" si="0"/>
        <v>0</v>
      </c>
      <c r="S47" s="145">
        <f t="shared" si="0"/>
        <v>0</v>
      </c>
      <c r="T47" s="142">
        <f t="shared" si="0"/>
        <v>0</v>
      </c>
      <c r="U47" s="142">
        <f t="shared" si="0"/>
        <v>0</v>
      </c>
      <c r="V47" s="142">
        <f t="shared" si="0"/>
        <v>0</v>
      </c>
      <c r="W47" s="142">
        <f t="shared" si="0"/>
        <v>0</v>
      </c>
      <c r="X47" s="142">
        <f t="shared" si="0"/>
        <v>0</v>
      </c>
      <c r="Y47" s="142">
        <f t="shared" si="0"/>
        <v>0</v>
      </c>
      <c r="Z47" s="144">
        <f t="shared" si="0"/>
        <v>0</v>
      </c>
      <c r="AA47" s="144">
        <f t="shared" si="0"/>
        <v>0</v>
      </c>
      <c r="AB47" s="144">
        <f t="shared" si="0"/>
        <v>0</v>
      </c>
      <c r="AC47" s="144">
        <f t="shared" si="0"/>
        <v>0</v>
      </c>
    </row>
    <row r="48" spans="1:29" ht="11.25">
      <c r="A48" s="135"/>
      <c r="B48" s="136"/>
      <c r="C48" s="136"/>
      <c r="D48" s="136"/>
      <c r="E48" s="136"/>
      <c r="F48" s="136"/>
      <c r="G48" s="136"/>
      <c r="H48" s="136"/>
      <c r="I48" s="136"/>
      <c r="J48" s="136"/>
      <c r="K48" s="136"/>
      <c r="L48" s="2">
        <f aca="true" t="shared" si="1" ref="L48:S48">COUNTA(L9:L46)</f>
        <v>19</v>
      </c>
      <c r="M48" s="2">
        <f t="shared" si="1"/>
        <v>19</v>
      </c>
      <c r="N48" s="2">
        <f t="shared" si="1"/>
        <v>19</v>
      </c>
      <c r="O48" s="2">
        <f t="shared" si="1"/>
        <v>19</v>
      </c>
      <c r="P48" s="115">
        <f t="shared" si="1"/>
        <v>19</v>
      </c>
      <c r="Q48" s="2">
        <f t="shared" si="1"/>
        <v>19</v>
      </c>
      <c r="R48" s="2">
        <f t="shared" si="1"/>
        <v>19</v>
      </c>
      <c r="S48" s="2">
        <f t="shared" si="1"/>
        <v>19</v>
      </c>
      <c r="T48" s="115"/>
      <c r="U48" s="114"/>
      <c r="X48" s="115"/>
      <c r="Y48" s="114"/>
      <c r="AB48" s="115"/>
      <c r="AC48" s="114"/>
    </row>
  </sheetData>
  <sheetProtection password="CBB5" sheet="1" scenarios="1" formatRows="0" selectLockedCells="1" selectUnlockedCells="1"/>
  <mergeCells count="192">
    <mergeCell ref="I39:I40"/>
    <mergeCell ref="I31:I32"/>
    <mergeCell ref="I33:I34"/>
    <mergeCell ref="AB7:AC7"/>
    <mergeCell ref="I9:I10"/>
    <mergeCell ref="I17:I18"/>
    <mergeCell ref="J13:J14"/>
    <mergeCell ref="K25:K26"/>
    <mergeCell ref="J29:J30"/>
    <mergeCell ref="I19:I20"/>
    <mergeCell ref="H29:H30"/>
    <mergeCell ref="G21:G22"/>
    <mergeCell ref="I23:I24"/>
    <mergeCell ref="I29:I30"/>
    <mergeCell ref="F23:F24"/>
    <mergeCell ref="F29:F30"/>
    <mergeCell ref="I27:I28"/>
    <mergeCell ref="H25:H26"/>
    <mergeCell ref="I25:I26"/>
    <mergeCell ref="I21:I22"/>
    <mergeCell ref="AB6:AC6"/>
    <mergeCell ref="T7:U7"/>
    <mergeCell ref="V5:W5"/>
    <mergeCell ref="X5:Y5"/>
    <mergeCell ref="Z5:AA5"/>
    <mergeCell ref="AB5:AC5"/>
    <mergeCell ref="X7:Y7"/>
    <mergeCell ref="Z7:AA7"/>
    <mergeCell ref="Z6:AA6"/>
    <mergeCell ref="V7:W7"/>
    <mergeCell ref="V6:W6"/>
    <mergeCell ref="X6:Y6"/>
    <mergeCell ref="F35:F36"/>
    <mergeCell ref="F37:F38"/>
    <mergeCell ref="F13:F14"/>
    <mergeCell ref="L6:N6"/>
    <mergeCell ref="P6:R6"/>
    <mergeCell ref="T6:U6"/>
    <mergeCell ref="H31:H32"/>
    <mergeCell ref="F31:F32"/>
    <mergeCell ref="T5:U5"/>
    <mergeCell ref="J37:J38"/>
    <mergeCell ref="F19:F20"/>
    <mergeCell ref="F21:F22"/>
    <mergeCell ref="I11:I12"/>
    <mergeCell ref="D7:F7"/>
    <mergeCell ref="G7:I7"/>
    <mergeCell ref="I13:I14"/>
    <mergeCell ref="D19:D20"/>
    <mergeCell ref="F9:F10"/>
    <mergeCell ref="C45:C46"/>
    <mergeCell ref="D45:D46"/>
    <mergeCell ref="E45:E46"/>
    <mergeCell ref="G45:G46"/>
    <mergeCell ref="H45:H46"/>
    <mergeCell ref="J45:J46"/>
    <mergeCell ref="F45:F46"/>
    <mergeCell ref="I45:I46"/>
    <mergeCell ref="C43:C44"/>
    <mergeCell ref="D43:D44"/>
    <mergeCell ref="E43:E44"/>
    <mergeCell ref="G43:G44"/>
    <mergeCell ref="H43:H44"/>
    <mergeCell ref="J43:J44"/>
    <mergeCell ref="F43:F44"/>
    <mergeCell ref="I43:I44"/>
    <mergeCell ref="C41:C42"/>
    <mergeCell ref="D41:D42"/>
    <mergeCell ref="E41:E42"/>
    <mergeCell ref="G41:G42"/>
    <mergeCell ref="H41:H42"/>
    <mergeCell ref="J41:J42"/>
    <mergeCell ref="F41:F42"/>
    <mergeCell ref="I41:I42"/>
    <mergeCell ref="D33:D34"/>
    <mergeCell ref="E33:E34"/>
    <mergeCell ref="H39:H40"/>
    <mergeCell ref="J39:J40"/>
    <mergeCell ref="F39:F40"/>
    <mergeCell ref="G33:G34"/>
    <mergeCell ref="H33:H34"/>
    <mergeCell ref="F33:F34"/>
    <mergeCell ref="I35:I36"/>
    <mergeCell ref="I37:I38"/>
    <mergeCell ref="E29:E30"/>
    <mergeCell ref="E23:E24"/>
    <mergeCell ref="C39:C40"/>
    <mergeCell ref="D39:D40"/>
    <mergeCell ref="E39:E40"/>
    <mergeCell ref="G39:G40"/>
    <mergeCell ref="G31:G32"/>
    <mergeCell ref="D23:D24"/>
    <mergeCell ref="F25:F26"/>
    <mergeCell ref="G25:G26"/>
    <mergeCell ref="G29:G30"/>
    <mergeCell ref="C23:C24"/>
    <mergeCell ref="C31:C32"/>
    <mergeCell ref="D31:D32"/>
    <mergeCell ref="E31:E32"/>
    <mergeCell ref="C25:C26"/>
    <mergeCell ref="C29:C30"/>
    <mergeCell ref="D29:D30"/>
    <mergeCell ref="C27:C28"/>
    <mergeCell ref="D27:D28"/>
    <mergeCell ref="J31:J32"/>
    <mergeCell ref="C33:C34"/>
    <mergeCell ref="C13:C14"/>
    <mergeCell ref="D13:D14"/>
    <mergeCell ref="E13:E14"/>
    <mergeCell ref="G13:G14"/>
    <mergeCell ref="H13:H14"/>
    <mergeCell ref="D21:D22"/>
    <mergeCell ref="E21:E22"/>
    <mergeCell ref="J21:J22"/>
    <mergeCell ref="J15:J16"/>
    <mergeCell ref="J17:J18"/>
    <mergeCell ref="C35:C36"/>
    <mergeCell ref="D35:D36"/>
    <mergeCell ref="E35:E36"/>
    <mergeCell ref="G35:G36"/>
    <mergeCell ref="H35:H36"/>
    <mergeCell ref="J19:J20"/>
    <mergeCell ref="G23:G24"/>
    <mergeCell ref="C21:C22"/>
    <mergeCell ref="E15:E16"/>
    <mergeCell ref="G15:G16"/>
    <mergeCell ref="H15:H16"/>
    <mergeCell ref="E17:E18"/>
    <mergeCell ref="G17:G18"/>
    <mergeCell ref="H17:H18"/>
    <mergeCell ref="F15:F16"/>
    <mergeCell ref="J35:J36"/>
    <mergeCell ref="C37:C38"/>
    <mergeCell ref="D37:D38"/>
    <mergeCell ref="E37:E38"/>
    <mergeCell ref="G37:G38"/>
    <mergeCell ref="H37:H38"/>
    <mergeCell ref="J33:J34"/>
    <mergeCell ref="C17:C18"/>
    <mergeCell ref="C7:C8"/>
    <mergeCell ref="C9:C10"/>
    <mergeCell ref="J9:J10"/>
    <mergeCell ref="H9:H10"/>
    <mergeCell ref="G9:G10"/>
    <mergeCell ref="H11:H12"/>
    <mergeCell ref="J11:J12"/>
    <mergeCell ref="C15:C16"/>
    <mergeCell ref="I15:I16"/>
    <mergeCell ref="E11:E12"/>
    <mergeCell ref="F11:F12"/>
    <mergeCell ref="D15:D16"/>
    <mergeCell ref="C19:C20"/>
    <mergeCell ref="E19:E20"/>
    <mergeCell ref="F17:F18"/>
    <mergeCell ref="C11:C12"/>
    <mergeCell ref="G19:G20"/>
    <mergeCell ref="H19:H20"/>
    <mergeCell ref="K45:K46"/>
    <mergeCell ref="K23:K24"/>
    <mergeCell ref="K15:K16"/>
    <mergeCell ref="K37:K38"/>
    <mergeCell ref="K39:K40"/>
    <mergeCell ref="K41:K42"/>
    <mergeCell ref="K43:K44"/>
    <mergeCell ref="K17:K18"/>
    <mergeCell ref="K19:K20"/>
    <mergeCell ref="K21:K22"/>
    <mergeCell ref="K35:K36"/>
    <mergeCell ref="K31:K32"/>
    <mergeCell ref="K29:K30"/>
    <mergeCell ref="K9:K10"/>
    <mergeCell ref="K11:K12"/>
    <mergeCell ref="K13:K14"/>
    <mergeCell ref="A1:K2"/>
    <mergeCell ref="K33:K34"/>
    <mergeCell ref="D17:D18"/>
    <mergeCell ref="E25:E26"/>
    <mergeCell ref="D9:D10"/>
    <mergeCell ref="E9:E10"/>
    <mergeCell ref="K27:K28"/>
    <mergeCell ref="G27:G28"/>
    <mergeCell ref="G11:G12"/>
    <mergeCell ref="D11:D12"/>
    <mergeCell ref="H27:H28"/>
    <mergeCell ref="J27:J28"/>
    <mergeCell ref="D25:D26"/>
    <mergeCell ref="H21:H22"/>
    <mergeCell ref="H23:H24"/>
    <mergeCell ref="J23:J24"/>
    <mergeCell ref="J25:J26"/>
    <mergeCell ref="E27:E28"/>
    <mergeCell ref="F27:F28"/>
  </mergeCells>
  <printOptions/>
  <pageMargins left="0.7086614173228347" right="0.7086614173228347" top="0.7480314960629921" bottom="0.7480314960629921" header="0.31496062992125984" footer="0.31496062992125984"/>
  <pageSetup horizontalDpi="600" verticalDpi="600" orientation="landscape" paperSize="9" r:id="rId2"/>
  <headerFooter>
    <oddFooter xml:space="preserve">&amp;L&amp;8VG Checklist Uitzendorganisaties, versie 2011/05&amp;C&amp;8Rapport VCU; 18/07/2014&amp;R&amp;8&amp;A Pagina &amp;P van &amp;N </oddFooter>
  </headerFooter>
  <drawing r:id="rId1"/>
</worksheet>
</file>

<file path=xl/worksheets/sheet8.xml><?xml version="1.0" encoding="utf-8"?>
<worksheet xmlns="http://schemas.openxmlformats.org/spreadsheetml/2006/main" xmlns:r="http://schemas.openxmlformats.org/officeDocument/2006/relationships">
  <dimension ref="A1:W29"/>
  <sheetViews>
    <sheetView showGridLines="0" workbookViewId="0" topLeftCell="A1">
      <selection activeCell="A1" sqref="A1:G2"/>
    </sheetView>
  </sheetViews>
  <sheetFormatPr defaultColWidth="9.140625" defaultRowHeight="12.75"/>
  <cols>
    <col min="1" max="2" width="9.28125" style="1" customWidth="1"/>
    <col min="3" max="3" width="6.28125" style="1" customWidth="1"/>
    <col min="4" max="4" width="2.421875" style="1" customWidth="1"/>
    <col min="5" max="5" width="9.00390625" style="1" customWidth="1"/>
    <col min="6" max="6" width="10.57421875" style="1" customWidth="1"/>
    <col min="7" max="7" width="42.00390625" style="1" customWidth="1"/>
    <col min="8" max="9" width="7.140625" style="2" hidden="1" customWidth="1"/>
    <col min="10" max="10" width="8.8515625" style="2" customWidth="1"/>
    <col min="11" max="11" width="9.421875" style="2" customWidth="1"/>
    <col min="12" max="13" width="8.57421875" style="2" customWidth="1"/>
    <col min="14" max="15" width="9.140625" style="2" customWidth="1"/>
    <col min="16" max="17" width="8.57421875" style="2" customWidth="1"/>
    <col min="18" max="19" width="11.57421875" style="2" customWidth="1"/>
    <col min="20" max="21" width="9.57421875" style="2" customWidth="1"/>
    <col min="22" max="23" width="10.8515625" style="2" customWidth="1"/>
    <col min="24" max="16384" width="9.140625" style="1" customWidth="1"/>
  </cols>
  <sheetData>
    <row r="1" spans="1:9" ht="11.25" customHeight="1">
      <c r="A1" s="452" t="s">
        <v>368</v>
      </c>
      <c r="B1" s="452"/>
      <c r="C1" s="452"/>
      <c r="D1" s="452"/>
      <c r="E1" s="452"/>
      <c r="F1" s="452"/>
      <c r="G1" s="452"/>
      <c r="H1" s="67"/>
      <c r="I1" s="67"/>
    </row>
    <row r="2" spans="1:9" ht="12" customHeight="1">
      <c r="A2" s="452"/>
      <c r="B2" s="452"/>
      <c r="C2" s="452"/>
      <c r="D2" s="452"/>
      <c r="E2" s="452"/>
      <c r="F2" s="452"/>
      <c r="G2" s="452"/>
      <c r="H2" s="67"/>
      <c r="I2" s="67"/>
    </row>
    <row r="3" spans="1:9" ht="12" customHeight="1">
      <c r="A3" s="150"/>
      <c r="B3" s="150"/>
      <c r="C3" s="150"/>
      <c r="D3" s="150"/>
      <c r="E3" s="150"/>
      <c r="F3" s="150"/>
      <c r="G3" s="150"/>
      <c r="H3" s="67"/>
      <c r="I3" s="67"/>
    </row>
    <row r="4" spans="1:23" ht="12.75">
      <c r="A4" s="57" t="s">
        <v>328</v>
      </c>
      <c r="B4" s="58"/>
      <c r="C4" s="453">
        <f>IF('1. Titelblad'!D27="","",'1. Titelblad'!D27)</f>
      </c>
      <c r="D4" s="418"/>
      <c r="E4" s="418"/>
      <c r="F4" s="418"/>
      <c r="G4" s="418"/>
      <c r="H4" s="1"/>
      <c r="I4" s="1"/>
      <c r="J4" s="1"/>
      <c r="K4" s="1"/>
      <c r="L4" s="1"/>
      <c r="M4" s="1"/>
      <c r="N4" s="1"/>
      <c r="O4" s="1"/>
      <c r="P4" s="1"/>
      <c r="Q4" s="1"/>
      <c r="R4" s="1"/>
      <c r="S4" s="1"/>
      <c r="T4" s="1"/>
      <c r="U4" s="1"/>
      <c r="V4" s="1"/>
      <c r="W4" s="1"/>
    </row>
    <row r="5" spans="2:23" ht="12.75" customHeight="1">
      <c r="B5" s="68"/>
      <c r="C5" s="416">
        <f>IF('2. Algemeen'!B13="","",'2. Algemeen'!B13)</f>
      </c>
      <c r="D5" s="416"/>
      <c r="E5" s="416"/>
      <c r="F5" s="416"/>
      <c r="G5" s="416"/>
      <c r="H5" s="1"/>
      <c r="I5" s="1"/>
      <c r="J5" s="1"/>
      <c r="K5" s="1"/>
      <c r="L5" s="1"/>
      <c r="M5" s="1"/>
      <c r="N5" s="1"/>
      <c r="O5" s="1"/>
      <c r="P5" s="1"/>
      <c r="Q5" s="1"/>
      <c r="R5" s="1"/>
      <c r="S5" s="1"/>
      <c r="T5" s="1"/>
      <c r="U5" s="1"/>
      <c r="V5" s="1"/>
      <c r="W5" s="1"/>
    </row>
    <row r="6" spans="1:9" ht="12" customHeight="1">
      <c r="A6" s="150"/>
      <c r="B6" s="150"/>
      <c r="C6" s="150"/>
      <c r="D6" s="150"/>
      <c r="E6" s="150"/>
      <c r="F6" s="150"/>
      <c r="G6" s="150"/>
      <c r="H6" s="67"/>
      <c r="I6" s="67"/>
    </row>
    <row r="7" spans="1:11" ht="11.25">
      <c r="A7" s="151" t="s">
        <v>83</v>
      </c>
      <c r="B7" s="152"/>
      <c r="C7" s="152"/>
      <c r="D7" s="152"/>
      <c r="E7" s="152"/>
      <c r="F7" s="3"/>
      <c r="G7" s="153"/>
      <c r="H7" s="3"/>
      <c r="K7" s="3"/>
    </row>
    <row r="8" spans="1:11" ht="11.25">
      <c r="A8" s="152"/>
      <c r="B8" s="152"/>
      <c r="C8" s="152"/>
      <c r="D8" s="152"/>
      <c r="E8" s="152"/>
      <c r="F8" s="3"/>
      <c r="G8" s="153"/>
      <c r="H8" s="3"/>
      <c r="K8" s="3"/>
    </row>
    <row r="9" spans="1:11" ht="11.25">
      <c r="A9" s="151" t="s">
        <v>92</v>
      </c>
      <c r="B9" s="152"/>
      <c r="C9" s="152"/>
      <c r="D9" s="152"/>
      <c r="G9" s="153"/>
      <c r="H9" s="3"/>
      <c r="K9" s="3"/>
    </row>
    <row r="10" spans="5:11" ht="11.25">
      <c r="E10" s="152" t="s">
        <v>87</v>
      </c>
      <c r="F10" s="152" t="s">
        <v>86</v>
      </c>
      <c r="G10" s="151" t="s">
        <v>91</v>
      </c>
      <c r="H10" s="3"/>
      <c r="K10" s="3"/>
    </row>
    <row r="11" spans="1:11" ht="11.25">
      <c r="A11" s="154" t="s">
        <v>70</v>
      </c>
      <c r="B11" s="152"/>
      <c r="C11" s="152"/>
      <c r="D11" s="152"/>
      <c r="E11" s="3">
        <f>'6. Resultaat'!L47</f>
        <v>19</v>
      </c>
      <c r="F11" s="3">
        <f>'6. Resultaat'!M47+'6. Resultaat'!N47+'6. Resultaat'!O47</f>
        <v>0</v>
      </c>
      <c r="G11" s="154" t="s">
        <v>447</v>
      </c>
      <c r="H11" s="3" t="str">
        <f>IF(E11-F11=0,"positief","negatief")</f>
        <v>negatief</v>
      </c>
      <c r="I11" s="2">
        <f>IF(H11="negatief",0,1)</f>
        <v>0</v>
      </c>
      <c r="K11" s="3"/>
    </row>
    <row r="12" spans="1:11" ht="4.5" customHeight="1">
      <c r="A12" s="152"/>
      <c r="B12" s="152"/>
      <c r="C12" s="152"/>
      <c r="D12" s="152"/>
      <c r="E12" s="152"/>
      <c r="G12" s="153"/>
      <c r="H12" s="3"/>
      <c r="I12" s="2">
        <f>SUM(I11:I11)</f>
        <v>0</v>
      </c>
      <c r="K12" s="3"/>
    </row>
    <row r="13" spans="1:11" ht="11.25">
      <c r="A13" s="155" t="s">
        <v>113</v>
      </c>
      <c r="B13" s="156"/>
      <c r="E13" s="152"/>
      <c r="F13" s="3"/>
      <c r="G13" s="153"/>
      <c r="H13" s="3"/>
      <c r="K13" s="3"/>
    </row>
    <row r="14" spans="1:11" ht="12.75">
      <c r="A14" s="157" t="str">
        <f>IF(H11="negatief","NIET","WEL")</f>
        <v>NIET</v>
      </c>
      <c r="B14" s="155" t="s">
        <v>93</v>
      </c>
      <c r="E14" s="152"/>
      <c r="G14" s="153"/>
      <c r="H14" s="3"/>
      <c r="K14" s="3"/>
    </row>
    <row r="15" spans="1:11" ht="22.5" customHeight="1">
      <c r="A15" s="157"/>
      <c r="B15" s="154"/>
      <c r="E15" s="152"/>
      <c r="G15" s="153"/>
      <c r="H15" s="3"/>
      <c r="K15" s="3"/>
    </row>
    <row r="16" spans="1:11" ht="11.25">
      <c r="A16" s="151" t="s">
        <v>84</v>
      </c>
      <c r="B16" s="152"/>
      <c r="C16" s="152"/>
      <c r="D16" s="152"/>
      <c r="G16" s="153"/>
      <c r="H16" s="3"/>
      <c r="K16" s="3"/>
    </row>
    <row r="17" spans="5:11" ht="11.25">
      <c r="E17" s="152" t="s">
        <v>87</v>
      </c>
      <c r="F17" s="152" t="s">
        <v>86</v>
      </c>
      <c r="G17" s="151" t="s">
        <v>91</v>
      </c>
      <c r="H17" s="3"/>
      <c r="K17" s="3"/>
    </row>
    <row r="18" spans="1:11" ht="11.25">
      <c r="A18" s="154" t="s">
        <v>85</v>
      </c>
      <c r="B18" s="152"/>
      <c r="C18" s="152"/>
      <c r="D18" s="152"/>
      <c r="E18" s="3">
        <f>'5. Vragenlijst'!G403</f>
        <v>4</v>
      </c>
      <c r="F18" s="3">
        <f>'5. Vragenlijst'!G403-'5. Vragenlijst'!G404</f>
        <v>0</v>
      </c>
      <c r="G18" s="415" t="s">
        <v>448</v>
      </c>
      <c r="H18" s="1"/>
      <c r="I18" s="3">
        <f>E18-F18</f>
        <v>4</v>
      </c>
      <c r="K18" s="3"/>
    </row>
    <row r="19" spans="1:11" ht="11.25">
      <c r="A19" s="154" t="s">
        <v>396</v>
      </c>
      <c r="B19" s="152"/>
      <c r="C19" s="152"/>
      <c r="D19" s="152"/>
      <c r="E19" s="3">
        <f>'5. Vragenlijst'!H403</f>
        <v>8</v>
      </c>
      <c r="F19" s="3">
        <f>'5. Vragenlijst'!H403-'5. Vragenlijst'!H404</f>
        <v>0</v>
      </c>
      <c r="G19" s="415"/>
      <c r="H19" s="3"/>
      <c r="I19" s="3">
        <f>E19-F19</f>
        <v>8</v>
      </c>
      <c r="K19" s="3"/>
    </row>
    <row r="20" spans="1:11" ht="4.5" customHeight="1">
      <c r="A20" s="152"/>
      <c r="B20" s="152"/>
      <c r="C20" s="152"/>
      <c r="D20" s="152"/>
      <c r="E20" s="152"/>
      <c r="F20" s="3"/>
      <c r="G20" s="153"/>
      <c r="H20" s="3"/>
      <c r="I20" s="2">
        <f>SUM(I18:I19)</f>
        <v>12</v>
      </c>
      <c r="K20" s="3"/>
    </row>
    <row r="21" spans="1:11" ht="11.25">
      <c r="A21" s="155" t="s">
        <v>94</v>
      </c>
      <c r="B21" s="156"/>
      <c r="C21" s="158"/>
      <c r="E21" s="152"/>
      <c r="F21" s="3"/>
      <c r="G21" s="153"/>
      <c r="H21" s="3"/>
      <c r="K21" s="3"/>
    </row>
    <row r="22" spans="1:11" ht="12.75">
      <c r="A22" s="157" t="str">
        <f>IF(I20&gt;0,"NIET","WEL")</f>
        <v>NIET</v>
      </c>
      <c r="B22" s="155" t="s">
        <v>93</v>
      </c>
      <c r="C22" s="158"/>
      <c r="E22" s="152"/>
      <c r="G22" s="153"/>
      <c r="H22" s="3"/>
      <c r="K22" s="3"/>
    </row>
    <row r="23" spans="1:11" ht="22.5" customHeight="1">
      <c r="A23" s="152"/>
      <c r="B23" s="152"/>
      <c r="C23" s="152"/>
      <c r="D23" s="152"/>
      <c r="E23" s="152"/>
      <c r="F23" s="3"/>
      <c r="G23" s="153"/>
      <c r="H23" s="3"/>
      <c r="K23" s="3"/>
    </row>
    <row r="24" spans="1:11" ht="11.25">
      <c r="A24" s="159" t="s">
        <v>89</v>
      </c>
      <c r="B24" s="152"/>
      <c r="C24" s="152"/>
      <c r="D24" s="152"/>
      <c r="G24" s="153"/>
      <c r="H24" s="3"/>
      <c r="K24" s="3"/>
    </row>
    <row r="25" spans="2:11" ht="22.5">
      <c r="B25" s="152"/>
      <c r="C25" s="152"/>
      <c r="D25" s="152"/>
      <c r="E25" s="160" t="s">
        <v>88</v>
      </c>
      <c r="F25" s="160"/>
      <c r="G25" s="153"/>
      <c r="H25" s="3"/>
      <c r="K25" s="3"/>
    </row>
    <row r="26" spans="1:11" ht="11.25" customHeight="1">
      <c r="A26" s="154" t="s">
        <v>397</v>
      </c>
      <c r="B26" s="152"/>
      <c r="C26" s="152"/>
      <c r="D26" s="152"/>
      <c r="E26" s="3">
        <f>'6. Resultaat'!V47+'6. Resultaat'!X47</f>
        <v>0</v>
      </c>
      <c r="F26" s="3"/>
      <c r="G26" s="402" t="s">
        <v>449</v>
      </c>
      <c r="H26" s="3"/>
      <c r="K26" s="3"/>
    </row>
    <row r="27" spans="1:11" ht="11.25">
      <c r="A27" s="154" t="s">
        <v>90</v>
      </c>
      <c r="B27" s="152"/>
      <c r="C27" s="152"/>
      <c r="D27" s="152"/>
      <c r="E27" s="3">
        <f>'6. Resultaat'!W47+'6. Resultaat'!Y47</f>
        <v>0</v>
      </c>
      <c r="F27" s="3"/>
      <c r="G27" s="402"/>
      <c r="H27" s="3"/>
      <c r="K27" s="3"/>
    </row>
    <row r="28" spans="1:11" ht="11.25">
      <c r="A28" s="154"/>
      <c r="B28" s="152"/>
      <c r="C28" s="152"/>
      <c r="D28" s="152"/>
      <c r="E28" s="152"/>
      <c r="F28" s="3"/>
      <c r="G28" s="402"/>
      <c r="H28" s="3"/>
      <c r="K28" s="3"/>
    </row>
    <row r="29" spans="1:11" ht="11.25">
      <c r="A29" s="154"/>
      <c r="B29" s="152"/>
      <c r="C29" s="152"/>
      <c r="D29" s="152"/>
      <c r="E29" s="152"/>
      <c r="F29" s="3"/>
      <c r="G29" s="402"/>
      <c r="H29" s="3"/>
      <c r="K29" s="3"/>
    </row>
  </sheetData>
  <sheetProtection password="CBB5" sheet="1" selectLockedCells="1"/>
  <mergeCells count="5">
    <mergeCell ref="A1:G2"/>
    <mergeCell ref="G18:G19"/>
    <mergeCell ref="G26:G29"/>
    <mergeCell ref="C4:G4"/>
    <mergeCell ref="C5:G5"/>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&amp;L&amp;8VG Checklist Uitzendorganisaties, versie 2011/05&amp;C&amp;8Rapport VCU; 18/07/2014&amp;R&amp;8&amp;A Pagina &amp;P van &amp;N</oddFooter>
  </headerFooter>
</worksheet>
</file>

<file path=xl/worksheets/sheet9.xml><?xml version="1.0" encoding="utf-8"?>
<worksheet xmlns="http://schemas.openxmlformats.org/spreadsheetml/2006/main" xmlns:r="http://schemas.openxmlformats.org/officeDocument/2006/relationships">
  <dimension ref="A1:Z129"/>
  <sheetViews>
    <sheetView showGridLines="0" workbookViewId="0" topLeftCell="A1">
      <selection activeCell="B17" sqref="B17:D17"/>
    </sheetView>
  </sheetViews>
  <sheetFormatPr defaultColWidth="9.140625" defaultRowHeight="12.75"/>
  <cols>
    <col min="1" max="1" width="3.8515625" style="235" customWidth="1"/>
    <col min="2" max="2" width="9.7109375" style="235" customWidth="1"/>
    <col min="3" max="3" width="65.8515625" style="235" customWidth="1"/>
    <col min="4" max="4" width="29.7109375" style="235" customWidth="1"/>
    <col min="5" max="5" width="11.00390625" style="235" customWidth="1"/>
    <col min="6" max="7" width="6.7109375" style="235" customWidth="1"/>
    <col min="8" max="8" width="22.28125" style="235" customWidth="1"/>
    <col min="9" max="9" width="23.8515625" style="235" customWidth="1"/>
    <col min="10" max="10" width="7.28125" style="235" customWidth="1"/>
    <col min="11" max="11" width="7.140625" style="226" customWidth="1"/>
    <col min="12" max="12" width="5.00390625" style="226" customWidth="1"/>
    <col min="13" max="13" width="8.8515625" style="226" customWidth="1"/>
    <col min="14" max="14" width="10.00390625" style="226" customWidth="1"/>
    <col min="15" max="16" width="8.57421875" style="225" hidden="1" customWidth="1"/>
    <col min="17" max="18" width="9.140625" style="226" customWidth="1"/>
    <col min="19" max="20" width="8.57421875" style="226" customWidth="1"/>
    <col min="21" max="22" width="11.57421875" style="226" customWidth="1"/>
    <col min="23" max="24" width="9.57421875" style="226" customWidth="1"/>
    <col min="25" max="26" width="10.8515625" style="226" customWidth="1"/>
    <col min="27" max="16384" width="9.140625" style="235" customWidth="1"/>
  </cols>
  <sheetData>
    <row r="1" spans="1:14" ht="20.25" customHeight="1">
      <c r="A1" s="454" t="s">
        <v>369</v>
      </c>
      <c r="B1" s="454"/>
      <c r="C1" s="454"/>
      <c r="D1" s="454"/>
      <c r="E1" s="222"/>
      <c r="F1" s="222"/>
      <c r="G1" s="222"/>
      <c r="H1" s="222"/>
      <c r="I1" s="223"/>
      <c r="J1" s="223"/>
      <c r="K1" s="223"/>
      <c r="L1" s="223"/>
      <c r="M1" s="224"/>
      <c r="N1" s="224"/>
    </row>
    <row r="2" spans="1:14" ht="15" customHeight="1">
      <c r="A2" s="455" t="s">
        <v>244</v>
      </c>
      <c r="B2" s="455"/>
      <c r="C2" s="455"/>
      <c r="D2" s="455"/>
      <c r="E2" s="227"/>
      <c r="F2" s="227"/>
      <c r="G2" s="227"/>
      <c r="H2" s="227"/>
      <c r="I2" s="228"/>
      <c r="J2" s="228"/>
      <c r="K2" s="228"/>
      <c r="L2" s="228"/>
      <c r="M2" s="229"/>
      <c r="N2" s="229"/>
    </row>
    <row r="3" spans="1:14" ht="6.75" customHeight="1">
      <c r="A3" s="229"/>
      <c r="B3" s="229"/>
      <c r="C3" s="229"/>
      <c r="D3" s="229"/>
      <c r="E3" s="229"/>
      <c r="F3" s="229"/>
      <c r="G3" s="229"/>
      <c r="H3" s="229"/>
      <c r="I3" s="229"/>
      <c r="J3" s="229"/>
      <c r="K3" s="229"/>
      <c r="L3" s="229"/>
      <c r="M3" s="229"/>
      <c r="N3" s="230"/>
    </row>
    <row r="4" spans="1:14" ht="15" customHeight="1">
      <c r="A4" s="231" t="s">
        <v>328</v>
      </c>
      <c r="B4" s="229"/>
      <c r="C4" s="229"/>
      <c r="D4" s="229"/>
      <c r="E4" s="229"/>
      <c r="F4" s="229"/>
      <c r="G4" s="229"/>
      <c r="H4" s="229"/>
      <c r="I4" s="229"/>
      <c r="J4" s="229"/>
      <c r="K4" s="229"/>
      <c r="L4" s="229"/>
      <c r="M4" s="229"/>
      <c r="N4" s="230"/>
    </row>
    <row r="5" spans="1:14" ht="15" customHeight="1">
      <c r="A5" s="232" t="s">
        <v>33</v>
      </c>
      <c r="B5" s="233" t="s">
        <v>468</v>
      </c>
      <c r="C5" s="234">
        <f>IF('1. Titelblad'!D27="","",'1. Titelblad'!D27)</f>
      </c>
      <c r="F5" s="236"/>
      <c r="G5" s="236"/>
      <c r="H5" s="236"/>
      <c r="I5" s="237"/>
      <c r="J5" s="237"/>
      <c r="K5" s="237"/>
      <c r="L5" s="237"/>
      <c r="M5" s="234"/>
      <c r="N5" s="234"/>
    </row>
    <row r="6" spans="1:14" ht="15" customHeight="1">
      <c r="A6" s="232" t="s">
        <v>33</v>
      </c>
      <c r="B6" s="233" t="s">
        <v>450</v>
      </c>
      <c r="C6" s="234">
        <f>IF('2. Algemeen'!B13="","",'2. Algemeen'!B13)</f>
      </c>
      <c r="F6" s="236"/>
      <c r="G6" s="236"/>
      <c r="H6" s="236"/>
      <c r="I6" s="238"/>
      <c r="J6" s="238"/>
      <c r="K6" s="238"/>
      <c r="L6" s="238"/>
      <c r="M6" s="234"/>
      <c r="N6" s="234"/>
    </row>
    <row r="7" spans="1:14" ht="6" customHeight="1">
      <c r="A7" s="233"/>
      <c r="B7" s="233"/>
      <c r="C7" s="233"/>
      <c r="D7" s="239"/>
      <c r="E7" s="239"/>
      <c r="F7" s="239"/>
      <c r="G7" s="234"/>
      <c r="H7" s="238"/>
      <c r="I7" s="238"/>
      <c r="J7" s="238"/>
      <c r="K7" s="238"/>
      <c r="L7" s="238"/>
      <c r="M7" s="234"/>
      <c r="N7" s="234"/>
    </row>
    <row r="8" spans="1:15" s="192" customFormat="1" ht="15" customHeight="1">
      <c r="A8" s="240" t="s">
        <v>451</v>
      </c>
      <c r="B8" s="241"/>
      <c r="C8" s="241"/>
      <c r="G8" s="242"/>
      <c r="O8" s="192" t="s">
        <v>452</v>
      </c>
    </row>
    <row r="9" spans="1:16" s="192" customFormat="1" ht="11.25">
      <c r="A9" s="240"/>
      <c r="B9" s="241"/>
      <c r="C9" s="241"/>
      <c r="G9" s="242"/>
      <c r="O9" s="192" t="s">
        <v>453</v>
      </c>
      <c r="P9" s="243">
        <v>1</v>
      </c>
    </row>
    <row r="10" spans="1:15" s="192" customFormat="1" ht="13.5" customHeight="1">
      <c r="A10" s="240"/>
      <c r="B10" s="241"/>
      <c r="C10" s="241"/>
      <c r="G10" s="242"/>
      <c r="O10" s="192" t="s">
        <v>454</v>
      </c>
    </row>
    <row r="11" spans="1:12" s="192" customFormat="1" ht="15" customHeight="1">
      <c r="A11" s="244"/>
      <c r="B11" s="456" t="s">
        <v>333</v>
      </c>
      <c r="C11" s="456"/>
      <c r="D11" s="238"/>
      <c r="E11" s="238"/>
      <c r="F11" s="245"/>
      <c r="G11" s="245"/>
      <c r="H11" s="245"/>
      <c r="I11" s="245"/>
      <c r="J11" s="245"/>
      <c r="K11" s="245"/>
      <c r="L11" s="245"/>
    </row>
    <row r="12" spans="1:12" s="192" customFormat="1" ht="15" customHeight="1">
      <c r="A12" s="244"/>
      <c r="B12" s="456" t="s">
        <v>334</v>
      </c>
      <c r="C12" s="456"/>
      <c r="D12" s="245"/>
      <c r="E12" s="245"/>
      <c r="F12" s="245"/>
      <c r="G12" s="245"/>
      <c r="H12" s="245"/>
      <c r="I12" s="245"/>
      <c r="J12" s="245"/>
      <c r="K12" s="245"/>
      <c r="L12" s="245"/>
    </row>
    <row r="13" spans="1:12" s="192" customFormat="1" ht="15" customHeight="1">
      <c r="A13" s="244"/>
      <c r="B13" s="456" t="s">
        <v>335</v>
      </c>
      <c r="C13" s="456"/>
      <c r="D13" s="245"/>
      <c r="E13" s="245"/>
      <c r="F13" s="245"/>
      <c r="G13" s="245"/>
      <c r="H13" s="245"/>
      <c r="I13" s="245"/>
      <c r="J13" s="245"/>
      <c r="K13" s="245"/>
      <c r="L13" s="245"/>
    </row>
    <row r="14" spans="1:12" s="192" customFormat="1" ht="15" customHeight="1">
      <c r="A14" s="244"/>
      <c r="B14" s="456" t="s">
        <v>455</v>
      </c>
      <c r="C14" s="456"/>
      <c r="D14" s="245"/>
      <c r="E14" s="245"/>
      <c r="F14" s="245"/>
      <c r="G14" s="245"/>
      <c r="H14" s="245"/>
      <c r="I14" s="245"/>
      <c r="J14" s="245"/>
      <c r="K14" s="245"/>
      <c r="L14" s="245"/>
    </row>
    <row r="15" spans="1:12" s="192" customFormat="1" ht="15" customHeight="1">
      <c r="A15" s="244"/>
      <c r="B15" s="457" t="s">
        <v>456</v>
      </c>
      <c r="C15" s="458"/>
      <c r="F15" s="245"/>
      <c r="G15" s="245"/>
      <c r="H15" s="245"/>
      <c r="I15" s="245"/>
      <c r="J15" s="245"/>
      <c r="K15" s="245"/>
      <c r="L15" s="245"/>
    </row>
    <row r="16" spans="1:12" s="192" customFormat="1" ht="15" customHeight="1">
      <c r="A16" s="244"/>
      <c r="B16" s="459" t="s">
        <v>336</v>
      </c>
      <c r="C16" s="459"/>
      <c r="D16" s="247"/>
      <c r="E16" s="245"/>
      <c r="F16" s="245"/>
      <c r="G16" s="245"/>
      <c r="H16" s="245"/>
      <c r="I16" s="245"/>
      <c r="J16" s="245"/>
      <c r="K16" s="245"/>
      <c r="L16" s="245"/>
    </row>
    <row r="17" spans="1:12" s="192" customFormat="1" ht="45.75" customHeight="1">
      <c r="A17" s="232"/>
      <c r="B17" s="460"/>
      <c r="C17" s="461"/>
      <c r="D17" s="462"/>
      <c r="E17" s="346"/>
      <c r="F17" s="245"/>
      <c r="G17" s="245"/>
      <c r="H17" s="245"/>
      <c r="I17" s="248"/>
      <c r="J17" s="248"/>
      <c r="K17" s="248"/>
      <c r="L17" s="248"/>
    </row>
    <row r="18" spans="1:12" s="192" customFormat="1" ht="15" customHeight="1">
      <c r="A18" s="244"/>
      <c r="B18" s="463" t="s">
        <v>337</v>
      </c>
      <c r="C18" s="463"/>
      <c r="D18" s="245"/>
      <c r="E18" s="245"/>
      <c r="F18" s="245"/>
      <c r="G18" s="245"/>
      <c r="H18" s="245"/>
      <c r="I18" s="245"/>
      <c r="J18" s="245"/>
      <c r="K18" s="245"/>
      <c r="L18" s="245"/>
    </row>
    <row r="19" spans="1:12" s="192" customFormat="1" ht="54.75" customHeight="1">
      <c r="A19" s="232"/>
      <c r="B19" s="460"/>
      <c r="C19" s="464"/>
      <c r="D19" s="465"/>
      <c r="E19" s="347"/>
      <c r="F19" s="248"/>
      <c r="G19" s="248"/>
      <c r="H19" s="248"/>
      <c r="I19" s="248"/>
      <c r="J19" s="248"/>
      <c r="K19" s="248"/>
      <c r="L19" s="248"/>
    </row>
    <row r="20" spans="1:12" s="192" customFormat="1" ht="11.25">
      <c r="A20" s="232"/>
      <c r="B20" s="249"/>
      <c r="C20" s="249"/>
      <c r="D20" s="249"/>
      <c r="E20" s="249"/>
      <c r="F20" s="249"/>
      <c r="G20" s="249"/>
      <c r="H20" s="249"/>
      <c r="I20" s="249"/>
      <c r="J20" s="249"/>
      <c r="K20" s="249"/>
      <c r="L20" s="249"/>
    </row>
    <row r="21" spans="1:11" s="192" customFormat="1" ht="11.25">
      <c r="A21" s="240" t="s">
        <v>457</v>
      </c>
      <c r="B21" s="241"/>
      <c r="C21" s="241"/>
      <c r="D21" s="250"/>
      <c r="E21" s="250"/>
      <c r="I21" s="251"/>
      <c r="J21" s="251"/>
      <c r="K21" s="251"/>
    </row>
    <row r="22" spans="1:15" s="192" customFormat="1" ht="11.25">
      <c r="A22" s="240"/>
      <c r="B22" s="241"/>
      <c r="C22" s="241"/>
      <c r="D22" s="250"/>
      <c r="E22" s="250"/>
      <c r="I22" s="251"/>
      <c r="J22" s="251"/>
      <c r="K22" s="251"/>
      <c r="O22" s="192" t="s">
        <v>458</v>
      </c>
    </row>
    <row r="23" spans="1:16" s="192" customFormat="1" ht="13.5" customHeight="1">
      <c r="A23" s="240"/>
      <c r="B23" s="241"/>
      <c r="C23" s="241"/>
      <c r="D23" s="250" t="s">
        <v>479</v>
      </c>
      <c r="E23" s="250"/>
      <c r="I23" s="251"/>
      <c r="J23" s="251"/>
      <c r="K23" s="251"/>
      <c r="O23" s="192" t="s">
        <v>453</v>
      </c>
      <c r="P23" s="243">
        <v>1</v>
      </c>
    </row>
    <row r="24" spans="1:15" s="192" customFormat="1" ht="15" customHeight="1">
      <c r="A24" s="192" t="s">
        <v>333</v>
      </c>
      <c r="B24" s="241"/>
      <c r="C24" s="241"/>
      <c r="I24" s="244"/>
      <c r="J24" s="244"/>
      <c r="K24" s="244"/>
      <c r="O24" s="192" t="s">
        <v>454</v>
      </c>
    </row>
    <row r="25" spans="1:11" s="192" customFormat="1" ht="15" customHeight="1">
      <c r="A25" s="192" t="s">
        <v>340</v>
      </c>
      <c r="B25" s="241"/>
      <c r="C25" s="241"/>
      <c r="I25" s="244"/>
      <c r="J25" s="244"/>
      <c r="K25" s="244"/>
    </row>
    <row r="26" spans="1:11" s="192" customFormat="1" ht="15" customHeight="1">
      <c r="A26" s="192" t="s">
        <v>341</v>
      </c>
      <c r="B26" s="241"/>
      <c r="C26" s="241"/>
      <c r="I26" s="244"/>
      <c r="J26" s="244"/>
      <c r="K26" s="244"/>
    </row>
    <row r="27" spans="1:11" s="192" customFormat="1" ht="15" customHeight="1">
      <c r="A27" s="192" t="s">
        <v>342</v>
      </c>
      <c r="B27" s="241"/>
      <c r="C27" s="241"/>
      <c r="I27" s="244"/>
      <c r="J27" s="244"/>
      <c r="K27" s="244"/>
    </row>
    <row r="28" spans="1:11" s="192" customFormat="1" ht="15" customHeight="1">
      <c r="A28" s="192" t="s">
        <v>459</v>
      </c>
      <c r="B28" s="241"/>
      <c r="C28" s="241"/>
      <c r="I28" s="244"/>
      <c r="J28" s="244"/>
      <c r="K28" s="244"/>
    </row>
    <row r="29" spans="1:11" s="192" customFormat="1" ht="15" customHeight="1">
      <c r="A29" s="192" t="s">
        <v>343</v>
      </c>
      <c r="B29" s="241"/>
      <c r="C29" s="241"/>
      <c r="I29" s="244"/>
      <c r="J29" s="244"/>
      <c r="K29" s="244"/>
    </row>
    <row r="30" spans="1:11" s="192" customFormat="1" ht="15" customHeight="1">
      <c r="A30" s="192" t="s">
        <v>344</v>
      </c>
      <c r="B30" s="241"/>
      <c r="C30" s="241"/>
      <c r="I30" s="244"/>
      <c r="J30" s="244"/>
      <c r="K30" s="244"/>
    </row>
    <row r="31" spans="1:11" s="192" customFormat="1" ht="15" customHeight="1">
      <c r="A31" s="192" t="s">
        <v>345</v>
      </c>
      <c r="B31" s="241"/>
      <c r="C31" s="241"/>
      <c r="I31" s="244"/>
      <c r="J31" s="244"/>
      <c r="K31" s="244"/>
    </row>
    <row r="32" spans="1:11" s="192" customFormat="1" ht="15" customHeight="1">
      <c r="A32" s="192" t="s">
        <v>456</v>
      </c>
      <c r="B32" s="241"/>
      <c r="C32" s="241"/>
      <c r="G32" s="242"/>
      <c r="I32" s="244"/>
      <c r="J32" s="244"/>
      <c r="K32" s="244"/>
    </row>
    <row r="33" spans="1:14" ht="12" customHeight="1">
      <c r="A33" s="252"/>
      <c r="B33" s="252"/>
      <c r="C33" s="252"/>
      <c r="D33" s="253"/>
      <c r="E33" s="253"/>
      <c r="F33" s="253"/>
      <c r="G33" s="253"/>
      <c r="H33" s="253"/>
      <c r="I33" s="253"/>
      <c r="J33" s="253"/>
      <c r="K33" s="254"/>
      <c r="L33" s="254"/>
      <c r="M33" s="254"/>
      <c r="N33" s="254"/>
    </row>
    <row r="34" spans="1:14" ht="15" customHeight="1">
      <c r="A34" s="231" t="s">
        <v>370</v>
      </c>
      <c r="B34" s="229"/>
      <c r="C34" s="229"/>
      <c r="D34" s="229"/>
      <c r="E34" s="229"/>
      <c r="F34" s="229"/>
      <c r="G34" s="229"/>
      <c r="H34" s="229"/>
      <c r="I34" s="229"/>
      <c r="J34" s="229"/>
      <c r="K34" s="229"/>
      <c r="L34" s="229"/>
      <c r="M34" s="229"/>
      <c r="N34" s="230"/>
    </row>
    <row r="35" spans="1:14" ht="15" customHeight="1" thickBot="1">
      <c r="A35" s="233" t="s">
        <v>346</v>
      </c>
      <c r="B35" s="233"/>
      <c r="C35" s="233"/>
      <c r="D35" s="239"/>
      <c r="E35" s="239"/>
      <c r="F35" s="239"/>
      <c r="G35" s="255"/>
      <c r="H35" s="255"/>
      <c r="I35" s="255"/>
      <c r="J35" s="255"/>
      <c r="K35" s="255"/>
      <c r="L35" s="255"/>
      <c r="M35" s="255"/>
      <c r="N35" s="235"/>
    </row>
    <row r="36" spans="1:9" ht="15" customHeight="1" thickBot="1">
      <c r="A36" s="466" t="s">
        <v>347</v>
      </c>
      <c r="B36" s="467"/>
      <c r="C36" s="467"/>
      <c r="D36" s="468"/>
      <c r="E36" s="348"/>
      <c r="F36" s="192"/>
      <c r="G36" s="192"/>
      <c r="H36" s="192"/>
      <c r="I36" s="192"/>
    </row>
    <row r="37" spans="1:9" ht="23.25" thickBot="1">
      <c r="A37" s="256"/>
      <c r="B37" s="257" t="s">
        <v>35</v>
      </c>
      <c r="C37" s="258" t="s">
        <v>480</v>
      </c>
      <c r="D37" s="259" t="s">
        <v>481</v>
      </c>
      <c r="E37" s="260"/>
      <c r="F37" s="192"/>
      <c r="G37" s="192"/>
      <c r="I37" s="261"/>
    </row>
    <row r="38" spans="1:16" ht="12.75">
      <c r="A38" s="262">
        <v>1</v>
      </c>
      <c r="B38" s="263"/>
      <c r="C38" s="264"/>
      <c r="D38" s="265"/>
      <c r="E38" s="349"/>
      <c r="F38" s="192"/>
      <c r="G38" s="192"/>
      <c r="I38" s="266"/>
      <c r="O38" s="226"/>
      <c r="P38" s="226"/>
    </row>
    <row r="39" spans="1:16" ht="12.75">
      <c r="A39" s="267">
        <v>2</v>
      </c>
      <c r="B39" s="268"/>
      <c r="C39" s="269"/>
      <c r="D39" s="270"/>
      <c r="E39" s="349"/>
      <c r="F39" s="192"/>
      <c r="G39" s="192"/>
      <c r="I39" s="266"/>
      <c r="O39" s="226"/>
      <c r="P39" s="226"/>
    </row>
    <row r="40" spans="1:16" ht="12.75">
      <c r="A40" s="267">
        <v>3</v>
      </c>
      <c r="B40" s="268"/>
      <c r="C40" s="269"/>
      <c r="D40" s="270"/>
      <c r="E40" s="349"/>
      <c r="F40" s="192"/>
      <c r="G40" s="192"/>
      <c r="I40" s="266"/>
      <c r="O40" s="226"/>
      <c r="P40" s="226"/>
    </row>
    <row r="41" spans="1:16" ht="12.75">
      <c r="A41" s="267">
        <v>4</v>
      </c>
      <c r="B41" s="268"/>
      <c r="C41" s="269"/>
      <c r="D41" s="270"/>
      <c r="E41" s="349"/>
      <c r="F41" s="192"/>
      <c r="G41" s="192"/>
      <c r="I41" s="266"/>
      <c r="O41" s="226"/>
      <c r="P41" s="226"/>
    </row>
    <row r="42" spans="1:16" ht="12.75">
      <c r="A42" s="267">
        <v>5</v>
      </c>
      <c r="B42" s="268"/>
      <c r="C42" s="269"/>
      <c r="D42" s="270"/>
      <c r="E42" s="349"/>
      <c r="F42" s="192"/>
      <c r="G42" s="192"/>
      <c r="I42" s="266"/>
      <c r="O42" s="226"/>
      <c r="P42" s="226"/>
    </row>
    <row r="43" spans="1:16" ht="12.75">
      <c r="A43" s="267">
        <v>6</v>
      </c>
      <c r="B43" s="271"/>
      <c r="C43" s="269"/>
      <c r="D43" s="272"/>
      <c r="E43" s="349"/>
      <c r="F43" s="266"/>
      <c r="G43" s="266"/>
      <c r="H43" s="266"/>
      <c r="I43" s="266"/>
      <c r="K43" s="235"/>
      <c r="L43" s="235"/>
      <c r="O43" s="235"/>
      <c r="P43" s="226"/>
    </row>
    <row r="44" spans="1:16" ht="12.75">
      <c r="A44" s="267">
        <v>7</v>
      </c>
      <c r="B44" s="268"/>
      <c r="C44" s="269"/>
      <c r="D44" s="270"/>
      <c r="E44" s="349"/>
      <c r="F44" s="266"/>
      <c r="G44" s="266"/>
      <c r="H44" s="266"/>
      <c r="I44" s="266"/>
      <c r="K44" s="235"/>
      <c r="L44" s="235"/>
      <c r="O44" s="226"/>
      <c r="P44" s="226"/>
    </row>
    <row r="45" spans="1:16" ht="12.75">
      <c r="A45" s="267">
        <v>8</v>
      </c>
      <c r="B45" s="268"/>
      <c r="C45" s="273"/>
      <c r="D45" s="270"/>
      <c r="E45" s="349"/>
      <c r="F45" s="266"/>
      <c r="G45" s="266"/>
      <c r="H45" s="266"/>
      <c r="I45" s="266"/>
      <c r="K45" s="235"/>
      <c r="L45" s="235"/>
      <c r="O45" s="226"/>
      <c r="P45" s="226"/>
    </row>
    <row r="46" spans="1:16" ht="12.75">
      <c r="A46" s="267">
        <v>9</v>
      </c>
      <c r="B46" s="268"/>
      <c r="C46" s="273"/>
      <c r="D46" s="270"/>
      <c r="E46" s="349"/>
      <c r="F46" s="266"/>
      <c r="G46" s="266"/>
      <c r="H46" s="266"/>
      <c r="I46" s="266"/>
      <c r="K46" s="235"/>
      <c r="L46" s="235"/>
      <c r="O46" s="226"/>
      <c r="P46" s="226"/>
    </row>
    <row r="47" spans="1:12" ht="12.75">
      <c r="A47" s="267">
        <v>10</v>
      </c>
      <c r="B47" s="274"/>
      <c r="C47" s="275"/>
      <c r="D47" s="276"/>
      <c r="E47" s="349"/>
      <c r="F47" s="266"/>
      <c r="G47" s="266"/>
      <c r="H47" s="266"/>
      <c r="I47" s="266"/>
      <c r="K47" s="235"/>
      <c r="L47" s="235"/>
    </row>
    <row r="48" spans="1:14" ht="6" customHeight="1">
      <c r="A48" s="231"/>
      <c r="B48" s="229"/>
      <c r="C48" s="229"/>
      <c r="D48" s="229"/>
      <c r="E48" s="229"/>
      <c r="F48" s="266"/>
      <c r="G48" s="266"/>
      <c r="H48" s="266"/>
      <c r="I48" s="229"/>
      <c r="J48" s="229"/>
      <c r="K48" s="229"/>
      <c r="L48" s="229"/>
      <c r="M48" s="229"/>
      <c r="N48" s="230"/>
    </row>
    <row r="49" spans="1:14" ht="7.5" customHeight="1">
      <c r="A49" s="231"/>
      <c r="B49" s="229"/>
      <c r="C49" s="229"/>
      <c r="D49" s="229"/>
      <c r="E49" s="229"/>
      <c r="F49" s="266"/>
      <c r="G49" s="266"/>
      <c r="H49" s="266"/>
      <c r="I49" s="229"/>
      <c r="J49" s="229"/>
      <c r="K49" s="229"/>
      <c r="L49" s="229"/>
      <c r="M49" s="229"/>
      <c r="N49" s="230"/>
    </row>
    <row r="50" spans="1:14" ht="11.25" customHeight="1">
      <c r="A50" s="469" t="s">
        <v>461</v>
      </c>
      <c r="B50" s="470"/>
      <c r="C50" s="278"/>
      <c r="D50" s="279"/>
      <c r="E50" s="279"/>
      <c r="F50" s="266"/>
      <c r="G50" s="266"/>
      <c r="H50" s="266"/>
      <c r="I50" s="255"/>
      <c r="K50" s="255"/>
      <c r="L50" s="255"/>
      <c r="M50" s="255"/>
      <c r="N50" s="235"/>
    </row>
    <row r="51" spans="1:14" ht="18" customHeight="1">
      <c r="A51" s="470"/>
      <c r="B51" s="470"/>
      <c r="C51" s="280" t="s">
        <v>482</v>
      </c>
      <c r="D51" s="281" t="s">
        <v>121</v>
      </c>
      <c r="E51" s="281"/>
      <c r="F51" s="266"/>
      <c r="G51" s="266"/>
      <c r="H51" s="266"/>
      <c r="I51" s="239"/>
      <c r="J51" s="255"/>
      <c r="K51" s="255"/>
      <c r="L51" s="255"/>
      <c r="M51" s="255"/>
      <c r="N51" s="235"/>
    </row>
    <row r="52" spans="1:26" s="253" customFormat="1" ht="18" customHeight="1">
      <c r="A52" s="233"/>
      <c r="B52" s="282"/>
      <c r="C52" s="233"/>
      <c r="D52" s="281" t="s">
        <v>122</v>
      </c>
      <c r="E52" s="281"/>
      <c r="F52" s="266"/>
      <c r="G52" s="266"/>
      <c r="H52" s="266"/>
      <c r="I52" s="246"/>
      <c r="L52" s="283"/>
      <c r="M52" s="283"/>
      <c r="O52" s="284" t="b">
        <v>0</v>
      </c>
      <c r="P52" s="285"/>
      <c r="Q52" s="255"/>
      <c r="R52" s="255"/>
      <c r="S52" s="255"/>
      <c r="T52" s="255"/>
      <c r="U52" s="255"/>
      <c r="V52" s="255"/>
      <c r="W52" s="255"/>
      <c r="X52" s="254"/>
      <c r="Y52" s="254"/>
      <c r="Z52" s="254"/>
    </row>
    <row r="53" spans="1:26" s="253" customFormat="1" ht="12.75">
      <c r="A53" s="233"/>
      <c r="B53" s="233"/>
      <c r="C53" s="233"/>
      <c r="D53" s="283"/>
      <c r="E53" s="283"/>
      <c r="F53" s="266"/>
      <c r="G53" s="266"/>
      <c r="H53" s="266"/>
      <c r="I53" s="286"/>
      <c r="L53" s="283"/>
      <c r="M53" s="283"/>
      <c r="O53" s="284" t="b">
        <v>0</v>
      </c>
      <c r="P53" s="285"/>
      <c r="Q53" s="254"/>
      <c r="R53" s="254"/>
      <c r="S53" s="254"/>
      <c r="T53" s="254"/>
      <c r="U53" s="254"/>
      <c r="V53" s="254"/>
      <c r="W53" s="254"/>
      <c r="X53" s="254"/>
      <c r="Y53" s="254"/>
      <c r="Z53" s="254"/>
    </row>
    <row r="54" spans="1:16" s="192" customFormat="1" ht="6" customHeight="1">
      <c r="A54" s="232"/>
      <c r="B54" s="241"/>
      <c r="C54" s="241"/>
      <c r="F54" s="235"/>
      <c r="G54" s="235"/>
      <c r="H54" s="235"/>
      <c r="I54" s="235"/>
      <c r="M54" s="250"/>
      <c r="O54" s="287"/>
      <c r="P54" s="287"/>
    </row>
    <row r="55" spans="1:15" s="192" customFormat="1" ht="44.25" customHeight="1">
      <c r="A55" s="288" t="s">
        <v>55</v>
      </c>
      <c r="B55" s="460"/>
      <c r="C55" s="464"/>
      <c r="D55" s="465"/>
      <c r="E55" s="347"/>
      <c r="F55" s="235"/>
      <c r="G55" s="235"/>
      <c r="H55" s="235"/>
      <c r="I55" s="235"/>
      <c r="J55" s="289"/>
      <c r="K55" s="289"/>
      <c r="L55" s="289"/>
      <c r="O55" s="225"/>
    </row>
    <row r="56" spans="1:15" s="192" customFormat="1" ht="15.75" customHeight="1">
      <c r="A56" s="288"/>
      <c r="B56" s="350"/>
      <c r="C56" s="350"/>
      <c r="D56" s="350"/>
      <c r="E56" s="350"/>
      <c r="F56" s="350"/>
      <c r="G56" s="346"/>
      <c r="H56" s="346"/>
      <c r="I56" s="289"/>
      <c r="J56" s="289"/>
      <c r="K56" s="289"/>
      <c r="L56" s="289"/>
      <c r="O56" s="226"/>
    </row>
    <row r="57" spans="1:15" ht="12" customHeight="1">
      <c r="A57" s="290" t="s">
        <v>373</v>
      </c>
      <c r="B57" s="252"/>
      <c r="C57" s="252"/>
      <c r="D57" s="253"/>
      <c r="E57" s="253"/>
      <c r="F57" s="266"/>
      <c r="G57" s="266"/>
      <c r="H57" s="266"/>
      <c r="I57" s="266"/>
      <c r="J57" s="253"/>
      <c r="K57" s="254"/>
      <c r="L57" s="254"/>
      <c r="M57" s="254"/>
      <c r="N57" s="254"/>
      <c r="O57" s="235"/>
    </row>
    <row r="58" spans="1:12" ht="6" customHeight="1">
      <c r="A58" s="290"/>
      <c r="B58" s="291"/>
      <c r="C58" s="291"/>
      <c r="D58" s="292"/>
      <c r="E58" s="292"/>
      <c r="F58" s="266"/>
      <c r="G58" s="266"/>
      <c r="H58" s="266"/>
      <c r="I58" s="266"/>
      <c r="J58" s="292"/>
      <c r="K58" s="230"/>
      <c r="L58" s="254"/>
    </row>
    <row r="59" spans="1:12" ht="14.25" customHeight="1" thickBot="1">
      <c r="A59" s="233" t="s">
        <v>348</v>
      </c>
      <c r="B59" s="291"/>
      <c r="C59" s="291"/>
      <c r="D59" s="292"/>
      <c r="E59" s="292"/>
      <c r="F59" s="266"/>
      <c r="G59" s="266"/>
      <c r="H59" s="266"/>
      <c r="I59" s="266"/>
      <c r="J59" s="292"/>
      <c r="K59" s="230"/>
      <c r="L59" s="254"/>
    </row>
    <row r="60" spans="1:12" ht="15" customHeight="1" thickBot="1">
      <c r="A60" s="471" t="s">
        <v>349</v>
      </c>
      <c r="B60" s="472"/>
      <c r="C60" s="472"/>
      <c r="D60" s="472"/>
      <c r="E60" s="473"/>
      <c r="F60" s="266"/>
      <c r="G60" s="266"/>
      <c r="H60" s="266"/>
      <c r="I60" s="266"/>
      <c r="K60" s="235"/>
      <c r="L60" s="235"/>
    </row>
    <row r="61" spans="1:12" ht="23.25" thickBot="1">
      <c r="A61" s="293"/>
      <c r="B61" s="294" t="s">
        <v>35</v>
      </c>
      <c r="C61" s="258" t="s">
        <v>480</v>
      </c>
      <c r="D61" s="295" t="s">
        <v>481</v>
      </c>
      <c r="E61" s="296" t="s">
        <v>462</v>
      </c>
      <c r="F61" s="266"/>
      <c r="G61" s="266"/>
      <c r="H61" s="266"/>
      <c r="I61" s="266"/>
      <c r="K61" s="235"/>
      <c r="L61" s="235"/>
    </row>
    <row r="62" spans="1:15" ht="12.75">
      <c r="A62" s="262">
        <v>1</v>
      </c>
      <c r="B62" s="263"/>
      <c r="C62" s="264"/>
      <c r="D62" s="265"/>
      <c r="E62" s="297"/>
      <c r="F62" s="266"/>
      <c r="G62" s="266"/>
      <c r="H62" s="266"/>
      <c r="I62" s="266"/>
      <c r="K62" s="235"/>
      <c r="L62" s="235"/>
      <c r="O62" s="298" t="s">
        <v>463</v>
      </c>
    </row>
    <row r="63" spans="1:15" ht="12.75">
      <c r="A63" s="267">
        <v>2</v>
      </c>
      <c r="B63" s="268"/>
      <c r="C63" s="269"/>
      <c r="D63" s="270"/>
      <c r="E63" s="299"/>
      <c r="F63" s="266"/>
      <c r="G63" s="266"/>
      <c r="H63" s="266"/>
      <c r="I63" s="266"/>
      <c r="K63" s="235"/>
      <c r="L63" s="235"/>
      <c r="O63" s="298" t="s">
        <v>338</v>
      </c>
    </row>
    <row r="64" spans="1:15" ht="12.75">
      <c r="A64" s="267">
        <v>3</v>
      </c>
      <c r="B64" s="268"/>
      <c r="C64" s="269"/>
      <c r="D64" s="270"/>
      <c r="E64" s="299"/>
      <c r="F64" s="266"/>
      <c r="G64" s="266"/>
      <c r="H64" s="266"/>
      <c r="I64" s="266"/>
      <c r="K64" s="235"/>
      <c r="L64" s="235"/>
      <c r="O64" s="298" t="s">
        <v>339</v>
      </c>
    </row>
    <row r="65" spans="1:15" ht="12.75">
      <c r="A65" s="267">
        <v>4</v>
      </c>
      <c r="B65" s="268"/>
      <c r="C65" s="269"/>
      <c r="D65" s="270"/>
      <c r="E65" s="299"/>
      <c r="F65" s="266"/>
      <c r="G65" s="266"/>
      <c r="H65" s="266"/>
      <c r="I65" s="266"/>
      <c r="K65" s="235"/>
      <c r="L65" s="235"/>
      <c r="O65" s="298" t="s">
        <v>464</v>
      </c>
    </row>
    <row r="66" spans="1:15" ht="12.75">
      <c r="A66" s="267">
        <v>5</v>
      </c>
      <c r="B66" s="268"/>
      <c r="C66" s="269"/>
      <c r="D66" s="270"/>
      <c r="E66" s="299"/>
      <c r="F66" s="266"/>
      <c r="G66" s="266"/>
      <c r="H66" s="266"/>
      <c r="I66" s="266"/>
      <c r="K66" s="235"/>
      <c r="L66" s="235"/>
      <c r="O66" s="235"/>
    </row>
    <row r="67" spans="1:12" ht="12.75">
      <c r="A67" s="267">
        <v>6</v>
      </c>
      <c r="B67" s="268"/>
      <c r="C67" s="269"/>
      <c r="D67" s="270"/>
      <c r="E67" s="299"/>
      <c r="F67" s="266"/>
      <c r="G67" s="266"/>
      <c r="H67" s="266"/>
      <c r="I67" s="266"/>
      <c r="K67" s="235"/>
      <c r="L67" s="235"/>
    </row>
    <row r="68" spans="1:12" ht="12.75">
      <c r="A68" s="267">
        <v>7</v>
      </c>
      <c r="B68" s="268"/>
      <c r="C68" s="269"/>
      <c r="D68" s="270"/>
      <c r="E68" s="299"/>
      <c r="F68" s="266"/>
      <c r="G68" s="266"/>
      <c r="H68" s="266"/>
      <c r="I68" s="266"/>
      <c r="K68" s="235"/>
      <c r="L68" s="235"/>
    </row>
    <row r="69" spans="1:12" ht="12.75">
      <c r="A69" s="267">
        <v>8</v>
      </c>
      <c r="B69" s="268"/>
      <c r="C69" s="269"/>
      <c r="D69" s="270"/>
      <c r="E69" s="299"/>
      <c r="F69" s="266"/>
      <c r="G69" s="266"/>
      <c r="H69" s="266"/>
      <c r="I69" s="266"/>
      <c r="K69" s="235"/>
      <c r="L69" s="235"/>
    </row>
    <row r="70" spans="1:12" ht="12.75">
      <c r="A70" s="267">
        <v>9</v>
      </c>
      <c r="B70" s="268"/>
      <c r="C70" s="269"/>
      <c r="D70" s="270"/>
      <c r="E70" s="299"/>
      <c r="F70" s="266"/>
      <c r="G70" s="266"/>
      <c r="H70" s="266"/>
      <c r="I70" s="266"/>
      <c r="K70" s="235"/>
      <c r="L70" s="235"/>
    </row>
    <row r="71" spans="1:12" ht="12.75">
      <c r="A71" s="267">
        <v>10</v>
      </c>
      <c r="B71" s="268"/>
      <c r="C71" s="269"/>
      <c r="D71" s="270"/>
      <c r="E71" s="299"/>
      <c r="F71" s="266"/>
      <c r="G71" s="266"/>
      <c r="H71" s="266"/>
      <c r="I71" s="266"/>
      <c r="K71" s="235"/>
      <c r="L71" s="235"/>
    </row>
    <row r="72" spans="1:12" ht="12.75">
      <c r="A72" s="267">
        <v>11</v>
      </c>
      <c r="B72" s="268"/>
      <c r="C72" s="269"/>
      <c r="D72" s="270"/>
      <c r="E72" s="299"/>
      <c r="F72" s="266"/>
      <c r="G72" s="266"/>
      <c r="H72" s="266"/>
      <c r="I72" s="266"/>
      <c r="K72" s="235"/>
      <c r="L72" s="235"/>
    </row>
    <row r="73" spans="1:12" ht="12.75">
      <c r="A73" s="300"/>
      <c r="B73" s="301"/>
      <c r="C73" s="269"/>
      <c r="D73" s="270"/>
      <c r="E73" s="299"/>
      <c r="F73" s="266"/>
      <c r="G73" s="266"/>
      <c r="H73" s="266"/>
      <c r="I73" s="266"/>
      <c r="K73" s="235"/>
      <c r="L73" s="235"/>
    </row>
    <row r="74" spans="1:12" ht="12.75">
      <c r="A74" s="302"/>
      <c r="B74" s="301"/>
      <c r="C74" s="269"/>
      <c r="D74" s="270"/>
      <c r="E74" s="299"/>
      <c r="F74" s="266"/>
      <c r="G74" s="266"/>
      <c r="H74" s="266"/>
      <c r="I74" s="266"/>
      <c r="K74" s="235"/>
      <c r="L74" s="235"/>
    </row>
    <row r="75" spans="1:12" ht="12.75">
      <c r="A75" s="303"/>
      <c r="B75" s="301"/>
      <c r="C75" s="269"/>
      <c r="D75" s="270"/>
      <c r="E75" s="299"/>
      <c r="F75" s="266"/>
      <c r="G75" s="266"/>
      <c r="H75" s="266"/>
      <c r="I75" s="266"/>
      <c r="K75" s="235"/>
      <c r="L75" s="235"/>
    </row>
    <row r="76" spans="1:14" ht="12.75">
      <c r="A76" s="304"/>
      <c r="B76" s="305"/>
      <c r="C76" s="306"/>
      <c r="D76" s="307"/>
      <c r="E76" s="308"/>
      <c r="F76" s="266"/>
      <c r="G76" s="266"/>
      <c r="H76" s="266"/>
      <c r="I76" s="266"/>
      <c r="K76" s="235"/>
      <c r="L76" s="235"/>
      <c r="M76" s="277"/>
      <c r="N76" s="277"/>
    </row>
    <row r="77" spans="1:14" ht="12.75">
      <c r="A77" s="232"/>
      <c r="B77" s="233"/>
      <c r="C77" s="233"/>
      <c r="D77" s="283"/>
      <c r="E77" s="283"/>
      <c r="F77" s="266"/>
      <c r="G77" s="266"/>
      <c r="H77" s="266"/>
      <c r="I77" s="266"/>
      <c r="J77" s="309"/>
      <c r="K77" s="310"/>
      <c r="L77" s="310"/>
      <c r="M77" s="277"/>
      <c r="N77" s="277"/>
    </row>
    <row r="78" spans="1:16" s="192" customFormat="1" ht="43.5" customHeight="1">
      <c r="A78" s="288" t="s">
        <v>55</v>
      </c>
      <c r="B78" s="460"/>
      <c r="C78" s="461"/>
      <c r="D78" s="462"/>
      <c r="E78" s="346"/>
      <c r="F78" s="266"/>
      <c r="G78" s="266"/>
      <c r="H78" s="266"/>
      <c r="I78" s="289"/>
      <c r="J78" s="289"/>
      <c r="K78" s="289"/>
      <c r="L78" s="289"/>
      <c r="P78" s="243"/>
    </row>
    <row r="79" spans="1:7" s="192" customFormat="1" ht="18" customHeight="1">
      <c r="A79" s="232"/>
      <c r="B79" s="241"/>
      <c r="C79" s="241"/>
      <c r="G79" s="242"/>
    </row>
    <row r="80" spans="1:7" s="192" customFormat="1" ht="11.25">
      <c r="A80" s="240" t="s">
        <v>38</v>
      </c>
      <c r="B80" s="241"/>
      <c r="C80" s="241"/>
      <c r="G80" s="242"/>
    </row>
    <row r="81" spans="1:19" s="192" customFormat="1" ht="44.25" customHeight="1">
      <c r="A81" s="288" t="s">
        <v>33</v>
      </c>
      <c r="B81" s="474"/>
      <c r="C81" s="474"/>
      <c r="D81" s="474"/>
      <c r="E81" s="350"/>
      <c r="F81" s="266"/>
      <c r="G81" s="266"/>
      <c r="H81" s="266"/>
      <c r="I81" s="266"/>
      <c r="J81" s="266"/>
      <c r="K81" s="266"/>
      <c r="L81" s="266"/>
      <c r="M81" s="266"/>
      <c r="N81" s="266"/>
      <c r="O81" s="266"/>
      <c r="P81" s="266"/>
      <c r="Q81" s="266"/>
      <c r="R81" s="266"/>
      <c r="S81" s="266"/>
    </row>
    <row r="82" spans="1:7" s="192" customFormat="1" ht="15" customHeight="1">
      <c r="A82" s="232"/>
      <c r="B82" s="241"/>
      <c r="C82" s="241"/>
      <c r="G82" s="242"/>
    </row>
    <row r="83" spans="1:12" s="241" customFormat="1" ht="15" customHeight="1">
      <c r="A83" s="240" t="s">
        <v>393</v>
      </c>
      <c r="B83" s="192"/>
      <c r="C83" s="192"/>
      <c r="D83" s="192"/>
      <c r="E83" s="192"/>
      <c r="F83" s="192"/>
      <c r="G83" s="192"/>
      <c r="H83" s="192"/>
      <c r="I83" s="192"/>
      <c r="J83" s="192"/>
      <c r="K83" s="192"/>
      <c r="L83" s="192"/>
    </row>
    <row r="84" spans="1:12" s="241" customFormat="1" ht="15" customHeight="1">
      <c r="A84" s="232" t="s">
        <v>33</v>
      </c>
      <c r="B84" s="241" t="s">
        <v>483</v>
      </c>
      <c r="D84" s="192"/>
      <c r="E84" s="192"/>
      <c r="F84" s="192"/>
      <c r="G84" s="242"/>
      <c r="H84" s="192"/>
      <c r="I84" s="192"/>
      <c r="J84" s="192"/>
      <c r="K84" s="192"/>
      <c r="L84" s="192"/>
    </row>
    <row r="85" spans="1:12" s="241" customFormat="1" ht="36" customHeight="1">
      <c r="A85" s="311" t="s">
        <v>34</v>
      </c>
      <c r="B85" s="475" t="s">
        <v>116</v>
      </c>
      <c r="C85" s="476"/>
      <c r="D85" s="477"/>
      <c r="E85" s="312" t="s">
        <v>465</v>
      </c>
      <c r="F85" s="312" t="s">
        <v>338</v>
      </c>
      <c r="G85" s="313" t="s">
        <v>339</v>
      </c>
      <c r="K85" s="314"/>
      <c r="L85" s="314"/>
    </row>
    <row r="86" spans="1:7" s="241" customFormat="1" ht="12.75">
      <c r="A86" s="315">
        <v>1</v>
      </c>
      <c r="B86" s="478">
        <f>IF('1. Titelblad'!D27="","",'1. Titelblad'!D27)</f>
      </c>
      <c r="C86" s="479"/>
      <c r="D86" s="480"/>
      <c r="E86" s="316"/>
      <c r="F86" s="317"/>
      <c r="G86" s="317"/>
    </row>
    <row r="87" spans="1:12" s="241" customFormat="1" ht="12.75">
      <c r="A87" s="318" t="s">
        <v>34</v>
      </c>
      <c r="B87" s="481" t="s">
        <v>118</v>
      </c>
      <c r="C87" s="482"/>
      <c r="D87" s="483"/>
      <c r="E87" s="319"/>
      <c r="F87" s="319"/>
      <c r="G87" s="320"/>
      <c r="K87" s="314"/>
      <c r="L87" s="314"/>
    </row>
    <row r="88" spans="1:7" s="241" customFormat="1" ht="12.75">
      <c r="A88" s="315">
        <v>2</v>
      </c>
      <c r="B88" s="478">
        <f>IF('2. Algemeen'!B48="","",'2. Algemeen'!B48)</f>
      </c>
      <c r="C88" s="479"/>
      <c r="D88" s="480"/>
      <c r="E88" s="321"/>
      <c r="F88" s="322"/>
      <c r="G88" s="322"/>
    </row>
    <row r="89" spans="1:7" s="241" customFormat="1" ht="12.75">
      <c r="A89" s="315">
        <v>3</v>
      </c>
      <c r="B89" s="478">
        <f>IF('2. Algemeen'!B49="","",'2. Algemeen'!B49)</f>
      </c>
      <c r="C89" s="479"/>
      <c r="D89" s="480"/>
      <c r="E89" s="323"/>
      <c r="F89" s="324"/>
      <c r="G89" s="324"/>
    </row>
    <row r="90" spans="1:7" s="241" customFormat="1" ht="12.75">
      <c r="A90" s="315">
        <v>4</v>
      </c>
      <c r="B90" s="478">
        <f>IF('2. Algemeen'!B50="","",'2. Algemeen'!B50)</f>
      </c>
      <c r="C90" s="479"/>
      <c r="D90" s="480"/>
      <c r="E90" s="323"/>
      <c r="F90" s="324"/>
      <c r="G90" s="324"/>
    </row>
    <row r="91" spans="1:7" s="241" customFormat="1" ht="12.75">
      <c r="A91" s="315">
        <v>5</v>
      </c>
      <c r="B91" s="478">
        <f>IF('2. Algemeen'!B51="","",'2. Algemeen'!B51)</f>
      </c>
      <c r="C91" s="479"/>
      <c r="D91" s="480"/>
      <c r="E91" s="323"/>
      <c r="F91" s="324"/>
      <c r="G91" s="324"/>
    </row>
    <row r="92" spans="1:12" s="192" customFormat="1" ht="12.75">
      <c r="A92" s="315">
        <v>6</v>
      </c>
      <c r="B92" s="478">
        <f>IF('2. Algemeen'!B52="","",'2. Algemeen'!B52)</f>
      </c>
      <c r="C92" s="479"/>
      <c r="D92" s="480"/>
      <c r="E92" s="323"/>
      <c r="F92" s="324"/>
      <c r="G92" s="324"/>
      <c r="K92" s="241"/>
      <c r="L92" s="241"/>
    </row>
    <row r="93" spans="1:12" s="192" customFormat="1" ht="12.75">
      <c r="A93" s="315">
        <v>7</v>
      </c>
      <c r="B93" s="478">
        <f>IF('2. Algemeen'!B53="","",'2. Algemeen'!B53)</f>
      </c>
      <c r="C93" s="479"/>
      <c r="D93" s="480"/>
      <c r="E93" s="323"/>
      <c r="F93" s="324"/>
      <c r="G93" s="324"/>
      <c r="K93" s="241"/>
      <c r="L93" s="241"/>
    </row>
    <row r="94" spans="1:18" s="192" customFormat="1" ht="12.75">
      <c r="A94" s="315">
        <v>8</v>
      </c>
      <c r="B94" s="478">
        <f>IF('2. Algemeen'!B54="","",'2. Algemeen'!B54)</f>
      </c>
      <c r="C94" s="479"/>
      <c r="D94" s="480"/>
      <c r="E94" s="323"/>
      <c r="F94" s="324"/>
      <c r="G94" s="324"/>
      <c r="K94" s="241"/>
      <c r="L94" s="241"/>
      <c r="N94" s="241"/>
      <c r="O94" s="241"/>
      <c r="P94" s="241"/>
      <c r="Q94" s="241"/>
      <c r="R94" s="241"/>
    </row>
    <row r="95" spans="1:18" s="192" customFormat="1" ht="12.75">
      <c r="A95" s="315">
        <v>9</v>
      </c>
      <c r="B95" s="478">
        <f>IF('2. Algemeen'!B55="","",'2. Algemeen'!B55)</f>
      </c>
      <c r="C95" s="479"/>
      <c r="D95" s="480"/>
      <c r="E95" s="323"/>
      <c r="F95" s="324"/>
      <c r="G95" s="324"/>
      <c r="K95" s="241"/>
      <c r="L95" s="241"/>
      <c r="N95" s="241"/>
      <c r="O95" s="241"/>
      <c r="P95" s="241"/>
      <c r="Q95" s="241"/>
      <c r="R95" s="241"/>
    </row>
    <row r="96" spans="1:18" s="192" customFormat="1" ht="12.75">
      <c r="A96" s="315">
        <v>10</v>
      </c>
      <c r="B96" s="478">
        <f>IF('2. Algemeen'!B56="","",'2. Algemeen'!B56)</f>
      </c>
      <c r="C96" s="479"/>
      <c r="D96" s="480"/>
      <c r="E96" s="323"/>
      <c r="F96" s="324"/>
      <c r="G96" s="324"/>
      <c r="K96" s="241"/>
      <c r="L96" s="241"/>
      <c r="N96" s="241"/>
      <c r="O96" s="241"/>
      <c r="P96" s="241"/>
      <c r="Q96" s="241"/>
      <c r="R96" s="241"/>
    </row>
    <row r="97" spans="1:18" s="192" customFormat="1" ht="12.75">
      <c r="A97" s="315">
        <v>11</v>
      </c>
      <c r="B97" s="478">
        <f>IF('2. Algemeen'!B57="","",'2. Algemeen'!B57)</f>
      </c>
      <c r="C97" s="479"/>
      <c r="D97" s="480"/>
      <c r="E97" s="323"/>
      <c r="F97" s="324"/>
      <c r="G97" s="324"/>
      <c r="K97" s="241"/>
      <c r="L97" s="241"/>
      <c r="N97" s="241"/>
      <c r="O97" s="241"/>
      <c r="P97" s="241"/>
      <c r="Q97" s="241"/>
      <c r="R97" s="241"/>
    </row>
    <row r="98" spans="1:18" s="192" customFormat="1" ht="12.75">
      <c r="A98" s="315">
        <v>12</v>
      </c>
      <c r="B98" s="478">
        <f>IF('2. Algemeen'!B58="","",'2. Algemeen'!B58)</f>
      </c>
      <c r="C98" s="479"/>
      <c r="D98" s="480"/>
      <c r="E98" s="338"/>
      <c r="F98" s="339"/>
      <c r="G98" s="339"/>
      <c r="K98" s="241"/>
      <c r="L98" s="241"/>
      <c r="N98" s="241"/>
      <c r="O98" s="241"/>
      <c r="P98" s="241"/>
      <c r="Q98" s="241"/>
      <c r="R98" s="241"/>
    </row>
    <row r="99" spans="1:18" s="192" customFormat="1" ht="12.75">
      <c r="A99" s="315">
        <v>13</v>
      </c>
      <c r="B99" s="478">
        <f>IF('2. Algemeen'!B59="","",'2. Algemeen'!B59)</f>
      </c>
      <c r="C99" s="479"/>
      <c r="D99" s="480"/>
      <c r="E99" s="338"/>
      <c r="F99" s="339"/>
      <c r="G99" s="339"/>
      <c r="K99" s="241"/>
      <c r="L99" s="241"/>
      <c r="N99" s="241"/>
      <c r="O99" s="241"/>
      <c r="P99" s="241"/>
      <c r="Q99" s="241"/>
      <c r="R99" s="241"/>
    </row>
    <row r="100" spans="1:18" s="192" customFormat="1" ht="12.75">
      <c r="A100" s="315">
        <v>14</v>
      </c>
      <c r="B100" s="478">
        <f>IF('2. Algemeen'!B60="","",'2. Algemeen'!B60)</f>
      </c>
      <c r="C100" s="479"/>
      <c r="D100" s="480"/>
      <c r="E100" s="338"/>
      <c r="F100" s="339"/>
      <c r="G100" s="339"/>
      <c r="K100" s="241"/>
      <c r="L100" s="241"/>
      <c r="N100" s="241"/>
      <c r="O100" s="241"/>
      <c r="P100" s="241"/>
      <c r="Q100" s="241"/>
      <c r="R100" s="241"/>
    </row>
    <row r="101" spans="1:18" s="192" customFormat="1" ht="12.75">
      <c r="A101" s="315">
        <v>15</v>
      </c>
      <c r="B101" s="478">
        <f>IF('2. Algemeen'!B61="","",'2. Algemeen'!B61)</f>
      </c>
      <c r="C101" s="479"/>
      <c r="D101" s="480"/>
      <c r="E101" s="338"/>
      <c r="F101" s="339"/>
      <c r="G101" s="339"/>
      <c r="K101" s="241"/>
      <c r="L101" s="241"/>
      <c r="N101" s="241"/>
      <c r="O101" s="241"/>
      <c r="P101" s="241"/>
      <c r="Q101" s="241"/>
      <c r="R101" s="241"/>
    </row>
    <row r="102" spans="1:18" s="192" customFormat="1" ht="12.75">
      <c r="A102" s="315">
        <v>16</v>
      </c>
      <c r="B102" s="478">
        <f>IF('2. Algemeen'!B62="","",'2. Algemeen'!B62)</f>
      </c>
      <c r="C102" s="479"/>
      <c r="D102" s="480"/>
      <c r="E102" s="338"/>
      <c r="F102" s="339"/>
      <c r="G102" s="339"/>
      <c r="K102" s="241"/>
      <c r="L102" s="241"/>
      <c r="N102" s="241"/>
      <c r="O102" s="241"/>
      <c r="P102" s="241"/>
      <c r="Q102" s="241"/>
      <c r="R102" s="241"/>
    </row>
    <row r="103" spans="1:18" s="192" customFormat="1" ht="12.75">
      <c r="A103" s="315">
        <v>17</v>
      </c>
      <c r="B103" s="478">
        <f>IF('2. Algemeen'!B63="","",'2. Algemeen'!B63)</f>
      </c>
      <c r="C103" s="479"/>
      <c r="D103" s="480"/>
      <c r="E103" s="338"/>
      <c r="F103" s="339"/>
      <c r="G103" s="339"/>
      <c r="K103" s="241"/>
      <c r="L103" s="241"/>
      <c r="N103" s="241"/>
      <c r="O103" s="241"/>
      <c r="P103" s="241"/>
      <c r="Q103" s="241"/>
      <c r="R103" s="241"/>
    </row>
    <row r="104" spans="1:18" s="192" customFormat="1" ht="12.75">
      <c r="A104" s="315">
        <v>18</v>
      </c>
      <c r="B104" s="478">
        <f>IF('2. Algemeen'!B64="","",'2. Algemeen'!B64)</f>
      </c>
      <c r="C104" s="479"/>
      <c r="D104" s="480"/>
      <c r="E104" s="338"/>
      <c r="F104" s="339"/>
      <c r="G104" s="339"/>
      <c r="K104" s="241"/>
      <c r="L104" s="241"/>
      <c r="N104" s="241"/>
      <c r="O104" s="241"/>
      <c r="P104" s="241"/>
      <c r="Q104" s="241"/>
      <c r="R104" s="241"/>
    </row>
    <row r="105" spans="1:18" s="192" customFormat="1" ht="12.75">
      <c r="A105" s="315">
        <v>19</v>
      </c>
      <c r="B105" s="478">
        <f>IF('2. Algemeen'!B65="","",'2. Algemeen'!B65)</f>
      </c>
      <c r="C105" s="479"/>
      <c r="D105" s="480"/>
      <c r="E105" s="338"/>
      <c r="F105" s="339"/>
      <c r="G105" s="339"/>
      <c r="K105" s="241"/>
      <c r="L105" s="241"/>
      <c r="N105" s="241"/>
      <c r="O105" s="241"/>
      <c r="P105" s="241"/>
      <c r="Q105" s="241"/>
      <c r="R105" s="241"/>
    </row>
    <row r="106" spans="1:18" s="192" customFormat="1" ht="12.75">
      <c r="A106" s="315">
        <v>20</v>
      </c>
      <c r="B106" s="478">
        <f>IF('2. Algemeen'!B66="","",'2. Algemeen'!B66)</f>
      </c>
      <c r="C106" s="479"/>
      <c r="D106" s="480"/>
      <c r="E106" s="338"/>
      <c r="F106" s="339"/>
      <c r="G106" s="339"/>
      <c r="K106" s="241"/>
      <c r="L106" s="241"/>
      <c r="N106" s="241"/>
      <c r="O106" s="241"/>
      <c r="P106" s="241"/>
      <c r="Q106" s="241"/>
      <c r="R106" s="241"/>
    </row>
    <row r="107" spans="1:18" s="192" customFormat="1" ht="12.75">
      <c r="A107" s="315">
        <v>21</v>
      </c>
      <c r="B107" s="478">
        <f>IF('2. Algemeen'!B67="","",'2. Algemeen'!B67)</f>
      </c>
      <c r="C107" s="479"/>
      <c r="D107" s="480"/>
      <c r="E107" s="338"/>
      <c r="F107" s="339"/>
      <c r="G107" s="339"/>
      <c r="K107" s="241"/>
      <c r="L107" s="241"/>
      <c r="N107" s="241"/>
      <c r="O107" s="241"/>
      <c r="P107" s="241"/>
      <c r="Q107" s="241"/>
      <c r="R107" s="241"/>
    </row>
    <row r="108" spans="1:18" s="192" customFormat="1" ht="12.75">
      <c r="A108" s="315">
        <v>22</v>
      </c>
      <c r="B108" s="478">
        <f>IF('2. Algemeen'!B68="","",'2. Algemeen'!B68)</f>
      </c>
      <c r="C108" s="479"/>
      <c r="D108" s="480"/>
      <c r="E108" s="338"/>
      <c r="F108" s="339"/>
      <c r="G108" s="339"/>
      <c r="K108" s="241"/>
      <c r="L108" s="241"/>
      <c r="N108" s="241"/>
      <c r="O108" s="241"/>
      <c r="P108" s="241"/>
      <c r="Q108" s="241"/>
      <c r="R108" s="241"/>
    </row>
    <row r="109" spans="1:18" s="192" customFormat="1" ht="12.75">
      <c r="A109" s="340">
        <v>23</v>
      </c>
      <c r="B109" s="478">
        <f>IF('2. Algemeen'!B69="","",'2. Algemeen'!B69)</f>
      </c>
      <c r="C109" s="479"/>
      <c r="D109" s="480"/>
      <c r="E109" s="325"/>
      <c r="F109" s="326"/>
      <c r="G109" s="326"/>
      <c r="K109" s="241"/>
      <c r="L109" s="241"/>
      <c r="N109" s="241"/>
      <c r="O109" s="241"/>
      <c r="P109" s="241"/>
      <c r="Q109" s="241"/>
      <c r="R109" s="241"/>
    </row>
    <row r="110" spans="1:18" s="192" customFormat="1" ht="15" customHeight="1">
      <c r="A110" s="232"/>
      <c r="C110" s="327"/>
      <c r="D110" s="327" t="s">
        <v>120</v>
      </c>
      <c r="E110" s="328"/>
      <c r="F110" s="329"/>
      <c r="G110" s="329"/>
      <c r="K110" s="241"/>
      <c r="L110" s="241"/>
      <c r="N110" s="241"/>
      <c r="O110" s="241"/>
      <c r="P110" s="241"/>
      <c r="Q110" s="241"/>
      <c r="R110" s="241"/>
    </row>
    <row r="111" spans="2:18" s="192" customFormat="1" ht="15" customHeight="1">
      <c r="B111" s="330"/>
      <c r="C111" s="330"/>
      <c r="D111" s="330"/>
      <c r="E111" s="330"/>
      <c r="F111" s="330"/>
      <c r="G111" s="330"/>
      <c r="H111" s="330"/>
      <c r="I111" s="330"/>
      <c r="J111" s="330"/>
      <c r="K111" s="330"/>
      <c r="N111" s="241"/>
      <c r="O111" s="241"/>
      <c r="P111" s="241"/>
      <c r="Q111" s="241"/>
      <c r="R111" s="241"/>
    </row>
    <row r="112" spans="1:10" ht="11.25">
      <c r="A112" s="226"/>
      <c r="B112" s="226"/>
      <c r="C112" s="226"/>
      <c r="D112" s="226"/>
      <c r="E112" s="226"/>
      <c r="F112" s="226"/>
      <c r="G112" s="226"/>
      <c r="H112" s="226"/>
      <c r="I112" s="226"/>
      <c r="J112" s="226"/>
    </row>
    <row r="113" spans="1:12" ht="12" customHeight="1">
      <c r="A113" s="290" t="s">
        <v>102</v>
      </c>
      <c r="B113" s="252"/>
      <c r="C113" s="252"/>
      <c r="D113" s="253"/>
      <c r="E113" s="253"/>
      <c r="F113" s="253"/>
      <c r="G113" s="253"/>
      <c r="H113" s="253"/>
      <c r="I113" s="253"/>
      <c r="J113" s="253"/>
      <c r="K113" s="254"/>
      <c r="L113" s="254"/>
    </row>
    <row r="114" spans="1:15" ht="27.75" customHeight="1">
      <c r="A114" s="484" t="s">
        <v>469</v>
      </c>
      <c r="B114" s="458"/>
      <c r="C114" s="458"/>
      <c r="D114" s="458"/>
      <c r="E114" s="351"/>
      <c r="F114" s="351"/>
      <c r="G114" s="351"/>
      <c r="H114" s="286"/>
      <c r="I114" s="286"/>
      <c r="J114" s="286"/>
      <c r="K114" s="286"/>
      <c r="L114" s="286"/>
      <c r="M114" s="286"/>
      <c r="N114" s="286"/>
      <c r="O114" s="225" t="s">
        <v>460</v>
      </c>
    </row>
    <row r="115" spans="1:16" ht="12" customHeight="1">
      <c r="A115" s="277"/>
      <c r="B115" s="277"/>
      <c r="C115" s="277"/>
      <c r="D115" s="277"/>
      <c r="E115" s="277"/>
      <c r="F115" s="253"/>
      <c r="G115" s="277"/>
      <c r="H115" s="277"/>
      <c r="I115" s="277"/>
      <c r="J115" s="277"/>
      <c r="K115" s="277"/>
      <c r="L115" s="277"/>
      <c r="O115" s="225" t="s">
        <v>466</v>
      </c>
      <c r="P115" s="225">
        <v>1</v>
      </c>
    </row>
    <row r="116" spans="1:15" ht="12" customHeight="1">
      <c r="A116" s="277"/>
      <c r="B116" s="277"/>
      <c r="C116" s="277"/>
      <c r="D116" s="277"/>
      <c r="E116" s="277"/>
      <c r="F116" s="253"/>
      <c r="G116" s="277"/>
      <c r="H116" s="277"/>
      <c r="I116" s="277"/>
      <c r="J116" s="277"/>
      <c r="K116" s="277"/>
      <c r="L116" s="277"/>
      <c r="O116" s="225" t="s">
        <v>467</v>
      </c>
    </row>
    <row r="117" spans="1:10" ht="12" customHeight="1">
      <c r="A117" s="331" t="s">
        <v>371</v>
      </c>
      <c r="B117" s="292"/>
      <c r="C117" s="292"/>
      <c r="D117" s="332" t="s">
        <v>51</v>
      </c>
      <c r="E117" s="332"/>
      <c r="F117" s="253"/>
      <c r="H117" s="333"/>
      <c r="I117" s="253"/>
      <c r="J117" s="226"/>
    </row>
    <row r="118" spans="1:10" ht="12" customHeight="1">
      <c r="A118" s="292"/>
      <c r="B118" s="291"/>
      <c r="C118" s="291"/>
      <c r="D118" s="485"/>
      <c r="E118" s="352"/>
      <c r="F118" s="253"/>
      <c r="I118" s="334"/>
      <c r="J118" s="334"/>
    </row>
    <row r="119" spans="1:10" ht="12" customHeight="1">
      <c r="A119" s="292"/>
      <c r="B119" s="484">
        <f>IF('1. Titelblad'!D58="","",'1. Titelblad'!D58)</f>
      </c>
      <c r="C119" s="484"/>
      <c r="D119" s="486"/>
      <c r="E119" s="348"/>
      <c r="F119" s="253"/>
      <c r="I119" s="334"/>
      <c r="J119" s="334"/>
    </row>
    <row r="120" spans="4:10" ht="12" customHeight="1">
      <c r="D120" s="486"/>
      <c r="E120" s="348"/>
      <c r="F120" s="253"/>
      <c r="I120" s="334"/>
      <c r="J120" s="334"/>
    </row>
    <row r="121" spans="1:10" ht="12" customHeight="1">
      <c r="A121" s="335" t="s">
        <v>105</v>
      </c>
      <c r="D121" s="486"/>
      <c r="E121" s="348"/>
      <c r="F121" s="253"/>
      <c r="I121" s="334"/>
      <c r="J121" s="334"/>
    </row>
    <row r="122" spans="1:10" ht="12" customHeight="1">
      <c r="A122" s="292"/>
      <c r="B122" s="291"/>
      <c r="C122" s="291"/>
      <c r="D122" s="486"/>
      <c r="E122" s="348"/>
      <c r="F122" s="253"/>
      <c r="I122" s="334"/>
      <c r="J122" s="334"/>
    </row>
    <row r="123" spans="1:10" ht="12" customHeight="1">
      <c r="A123" s="292"/>
      <c r="B123" s="488"/>
      <c r="C123" s="488"/>
      <c r="D123" s="487"/>
      <c r="E123" s="348"/>
      <c r="F123" s="253"/>
      <c r="I123" s="334"/>
      <c r="J123" s="334"/>
    </row>
    <row r="124" spans="2:26" s="336" customFormat="1" ht="12" customHeight="1">
      <c r="B124" s="337"/>
      <c r="C124" s="337"/>
      <c r="D124" s="233"/>
      <c r="E124" s="233"/>
      <c r="F124" s="253"/>
      <c r="G124" s="233"/>
      <c r="H124" s="233"/>
      <c r="I124" s="233"/>
      <c r="J124" s="252"/>
      <c r="K124" s="226"/>
      <c r="L124" s="226"/>
      <c r="M124" s="226"/>
      <c r="N124" s="226"/>
      <c r="O124" s="226"/>
      <c r="P124" s="226"/>
      <c r="Q124" s="226"/>
      <c r="R124" s="226"/>
      <c r="S124" s="226"/>
      <c r="T124" s="226"/>
      <c r="U124" s="226"/>
      <c r="V124" s="226"/>
      <c r="W124" s="226"/>
      <c r="X124" s="226"/>
      <c r="Y124" s="226"/>
      <c r="Z124" s="226"/>
    </row>
    <row r="125" spans="1:16" s="226" customFormat="1" ht="12" customHeight="1">
      <c r="A125" s="253"/>
      <c r="B125" s="253"/>
      <c r="C125" s="253"/>
      <c r="D125" s="253"/>
      <c r="E125" s="253"/>
      <c r="F125" s="253"/>
      <c r="G125" s="253"/>
      <c r="H125" s="253"/>
      <c r="I125" s="253"/>
      <c r="J125" s="253"/>
      <c r="O125" s="225"/>
      <c r="P125" s="225"/>
    </row>
    <row r="126" spans="1:16" s="226" customFormat="1" ht="12" customHeight="1">
      <c r="A126" s="235"/>
      <c r="B126" s="235"/>
      <c r="C126" s="235"/>
      <c r="D126" s="235"/>
      <c r="E126" s="235"/>
      <c r="F126" s="235"/>
      <c r="G126" s="235"/>
      <c r="H126" s="235"/>
      <c r="I126" s="235"/>
      <c r="J126" s="235"/>
      <c r="O126" s="225"/>
      <c r="P126" s="225"/>
    </row>
    <row r="127" spans="1:16" s="226" customFormat="1" ht="12" customHeight="1">
      <c r="A127" s="235"/>
      <c r="B127" s="235"/>
      <c r="C127" s="235"/>
      <c r="D127" s="235"/>
      <c r="E127" s="235"/>
      <c r="F127" s="235"/>
      <c r="G127" s="235"/>
      <c r="H127" s="235"/>
      <c r="I127" s="235"/>
      <c r="J127" s="235"/>
      <c r="O127" s="225"/>
      <c r="P127" s="225"/>
    </row>
    <row r="128" spans="1:16" s="226" customFormat="1" ht="12" customHeight="1">
      <c r="A128" s="235"/>
      <c r="B128" s="235"/>
      <c r="C128" s="235"/>
      <c r="D128" s="235"/>
      <c r="E128" s="235"/>
      <c r="F128" s="235"/>
      <c r="G128" s="235"/>
      <c r="H128" s="235"/>
      <c r="I128" s="235"/>
      <c r="J128" s="235"/>
      <c r="O128" s="225"/>
      <c r="P128" s="225"/>
    </row>
    <row r="129" spans="1:16" s="226" customFormat="1" ht="12" customHeight="1">
      <c r="A129" s="235"/>
      <c r="B129" s="235"/>
      <c r="C129" s="235"/>
      <c r="D129" s="235"/>
      <c r="E129" s="235"/>
      <c r="F129" s="235"/>
      <c r="G129" s="235"/>
      <c r="H129" s="235"/>
      <c r="I129" s="235"/>
      <c r="J129" s="235"/>
      <c r="O129" s="225"/>
      <c r="P129" s="225"/>
    </row>
  </sheetData>
  <sheetProtection password="CBB5" sheet="1" formatCells="0" formatRows="0" insertRows="0" selectLockedCells="1"/>
  <mergeCells count="46">
    <mergeCell ref="A114:D114"/>
    <mergeCell ref="D118:D123"/>
    <mergeCell ref="B119:C119"/>
    <mergeCell ref="B123:C123"/>
    <mergeCell ref="B98:D98"/>
    <mergeCell ref="B99:D99"/>
    <mergeCell ref="B100:D100"/>
    <mergeCell ref="B101:D101"/>
    <mergeCell ref="B102:D102"/>
    <mergeCell ref="B103:D103"/>
    <mergeCell ref="B104:D104"/>
    <mergeCell ref="B105:D105"/>
    <mergeCell ref="B106:D106"/>
    <mergeCell ref="B107:D107"/>
    <mergeCell ref="B108:D108"/>
    <mergeCell ref="B109:D109"/>
    <mergeCell ref="B92:D92"/>
    <mergeCell ref="B93:D93"/>
    <mergeCell ref="B94:D94"/>
    <mergeCell ref="B95:D95"/>
    <mergeCell ref="B96:D96"/>
    <mergeCell ref="B97:D97"/>
    <mergeCell ref="B86:D86"/>
    <mergeCell ref="B87:D87"/>
    <mergeCell ref="B88:D88"/>
    <mergeCell ref="B89:D89"/>
    <mergeCell ref="B90:D90"/>
    <mergeCell ref="B91:D91"/>
    <mergeCell ref="A50:B51"/>
    <mergeCell ref="B55:D55"/>
    <mergeCell ref="A60:E60"/>
    <mergeCell ref="B78:D78"/>
    <mergeCell ref="B81:D81"/>
    <mergeCell ref="B85:D85"/>
    <mergeCell ref="B15:C15"/>
    <mergeCell ref="B16:C16"/>
    <mergeCell ref="B17:D17"/>
    <mergeCell ref="B18:C18"/>
    <mergeCell ref="B19:D19"/>
    <mergeCell ref="A36:D36"/>
    <mergeCell ref="A1:D1"/>
    <mergeCell ref="A2:D2"/>
    <mergeCell ref="B11:C11"/>
    <mergeCell ref="B12:C12"/>
    <mergeCell ref="B13:C13"/>
    <mergeCell ref="B14:C14"/>
  </mergeCells>
  <dataValidations count="1">
    <dataValidation type="list" allowBlank="1" showInputMessage="1" showErrorMessage="1" sqref="E62">
      <formula1>$O$62:$O$65</formula1>
    </dataValidation>
  </dataValidations>
  <printOptions/>
  <pageMargins left="0.7086614173228347" right="0.7086614173228347" top="0.7480314960629921" bottom="0.7480314960629921" header="0.31496062992125984" footer="0.31496062992125984"/>
  <pageSetup horizontalDpi="600" verticalDpi="600" orientation="landscape" paperSize="9" r:id="rId2"/>
  <headerFooter>
    <oddFooter>&amp;L&amp;8VG Checklist Uitzendorganisaties, versie 2011/05&amp;C&amp;8Rapport VCU; 18/07/2014&amp;R&amp;8&amp;A Pagina &amp;P van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jeroen</dc:creator>
  <cp:keywords/>
  <dc:description/>
  <cp:lastModifiedBy>Elien Bohijn</cp:lastModifiedBy>
  <cp:lastPrinted>2014-07-16T08:36:59Z</cp:lastPrinted>
  <dcterms:created xsi:type="dcterms:W3CDTF">2009-03-26T11:07:06Z</dcterms:created>
  <dcterms:modified xsi:type="dcterms:W3CDTF">2014-09-12T14:41:19Z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